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updateLinks="never" codeName="Questa_cartella_di_lavor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Users\a850325\Documents\Lavoro_AU\Scorte\Imposizione_Scorte_2019\"/>
    </mc:Choice>
  </mc:AlternateContent>
  <bookViews>
    <workbookView xWindow="-15" yWindow="-15" windowWidth="14520" windowHeight="12855" activeTab="1"/>
  </bookViews>
  <sheets>
    <sheet name="Panel" sheetId="5" r:id="rId1"/>
    <sheet name="CalcoloObbligoSocieta" sheetId="12" r:id="rId2"/>
  </sheets>
  <externalReferences>
    <externalReference r:id="rId3"/>
  </externalReferences>
  <definedNames>
    <definedName name="_xlnm.Print_Area" localSheetId="1">CalcoloObbligoSocieta!$A$4:$H$49</definedName>
    <definedName name="depositi">[1]Dati!$A$4:$A$414</definedName>
    <definedName name="prodotti">[1]Dati!$C$4:$C$28</definedName>
    <definedName name="società">[1]Dati!$B$4:$B$349</definedName>
  </definedNames>
  <calcPr calcId="162913"/>
</workbook>
</file>

<file path=xl/calcChain.xml><?xml version="1.0" encoding="utf-8"?>
<calcChain xmlns="http://schemas.openxmlformats.org/spreadsheetml/2006/main">
  <c r="B4" i="5" l="1"/>
  <c r="B32" i="12" l="1"/>
  <c r="G8" i="12" l="1"/>
  <c r="G7" i="12"/>
  <c r="G9" i="12"/>
  <c r="G10" i="12"/>
  <c r="G11" i="12"/>
  <c r="G12" i="12"/>
  <c r="G13" i="12"/>
  <c r="G14" i="12"/>
  <c r="G15" i="12"/>
  <c r="E27" i="12" l="1"/>
  <c r="E26" i="12"/>
  <c r="E25" i="12"/>
  <c r="E24" i="12"/>
  <c r="E23" i="12"/>
  <c r="E22" i="12"/>
  <c r="E21" i="12"/>
  <c r="E20" i="12"/>
  <c r="E19" i="12"/>
  <c r="E18" i="12"/>
  <c r="E17" i="12"/>
  <c r="E16" i="12"/>
  <c r="E15" i="12"/>
  <c r="H15" i="12" s="1"/>
  <c r="E14" i="12"/>
  <c r="H14" i="12" s="1"/>
  <c r="E13" i="12"/>
  <c r="H13" i="12" s="1"/>
  <c r="E12" i="12"/>
  <c r="H12" i="12" s="1"/>
  <c r="E11" i="12"/>
  <c r="H11" i="12" s="1"/>
  <c r="E10" i="12"/>
  <c r="H10" i="12" s="1"/>
  <c r="E9" i="12"/>
  <c r="H9" i="12" s="1"/>
  <c r="E8" i="12"/>
  <c r="H8" i="12" s="1"/>
  <c r="E7" i="12"/>
  <c r="H7" i="12" s="1"/>
  <c r="B33" i="12" l="1"/>
  <c r="B42" i="12"/>
  <c r="B43" i="12"/>
  <c r="B44" i="12"/>
  <c r="B41" i="12"/>
  <c r="B6" i="5"/>
  <c r="D36" i="12" s="1"/>
  <c r="B45" i="12" l="1"/>
  <c r="B11" i="5"/>
  <c r="B9" i="5" s="1"/>
  <c r="B10" i="5" s="1"/>
  <c r="B30" i="12" l="1"/>
  <c r="B34" i="12" l="1"/>
  <c r="B35" i="12" l="1"/>
  <c r="B36" i="12" s="1"/>
  <c r="C43" i="12" l="1"/>
  <c r="D43" i="12" s="1"/>
  <c r="C42" i="12"/>
  <c r="D42" i="12" s="1"/>
  <c r="C44" i="12"/>
  <c r="D44" i="12" s="1"/>
  <c r="C41" i="12"/>
  <c r="E30" i="12"/>
  <c r="H23" i="12"/>
  <c r="H24" i="12"/>
  <c r="H26" i="12"/>
  <c r="H21" i="12"/>
  <c r="H19" i="12"/>
  <c r="H22" i="12"/>
  <c r="H17" i="12"/>
  <c r="H27" i="12"/>
  <c r="H20" i="12"/>
  <c r="H25" i="12"/>
  <c r="H18" i="12"/>
  <c r="H16" i="12"/>
  <c r="D41" i="12" l="1"/>
  <c r="D45" i="12" s="1"/>
  <c r="C45" i="12"/>
  <c r="H30" i="12"/>
  <c r="B38" i="12" s="1"/>
  <c r="C47" i="12" l="1"/>
  <c r="B37" i="12"/>
  <c r="C49" i="12" l="1"/>
</calcChain>
</file>

<file path=xl/sharedStrings.xml><?xml version="1.0" encoding="utf-8"?>
<sst xmlns="http://schemas.openxmlformats.org/spreadsheetml/2006/main" count="125" uniqueCount="77">
  <si>
    <t>GPL</t>
  </si>
  <si>
    <t>Benzina</t>
  </si>
  <si>
    <t>Benzina Avio</t>
  </si>
  <si>
    <t>Gasolio</t>
  </si>
  <si>
    <t>Acqua ragia minerale e benzine speciali</t>
  </si>
  <si>
    <t>Lubrificanti</t>
  </si>
  <si>
    <t>Bitume</t>
  </si>
  <si>
    <t>Cere paraffiniche</t>
  </si>
  <si>
    <t>Jet Fuel tipo Benzina</t>
  </si>
  <si>
    <t>Etano</t>
  </si>
  <si>
    <t>LGN</t>
  </si>
  <si>
    <t>Semilavorati (prodotti base di raffineria)</t>
  </si>
  <si>
    <t>Jet Fuel tipo cherosene</t>
  </si>
  <si>
    <t>n gg obbligo</t>
  </si>
  <si>
    <t>n gg specifiche altri</t>
  </si>
  <si>
    <t>Coke di Petrolio</t>
  </si>
  <si>
    <t>(A) Obb Scorte sicurezza ITA</t>
  </si>
  <si>
    <t>(C) Obbligo/Imm Cons</t>
  </si>
  <si>
    <t>Obbligo scorte libere</t>
  </si>
  <si>
    <t>Obbligo scorte specifiche</t>
  </si>
  <si>
    <t>X giornaliero</t>
  </si>
  <si>
    <t>TEP ITA Immesso a Consumo con inestraibile</t>
  </si>
  <si>
    <t>Percentuale inestraibile</t>
  </si>
  <si>
    <t>Totale</t>
  </si>
  <si>
    <t>Prodotti immessi in consumo</t>
  </si>
  <si>
    <t>Accettati per il calcolo</t>
  </si>
  <si>
    <t>Tonn.</t>
  </si>
  <si>
    <t>Tep</t>
  </si>
  <si>
    <t>Totale prodotti specifici immessi al consumo (tonn)</t>
  </si>
  <si>
    <t>Totale prodotti specifici immessi al consumo (Tep)</t>
  </si>
  <si>
    <t>X Spec</t>
  </si>
  <si>
    <t>Tonn</t>
  </si>
  <si>
    <t>%</t>
  </si>
  <si>
    <t>Scorte Specifiche prodotti</t>
  </si>
  <si>
    <t>Somma dei soli prodotti specifici immessi in consumo (tonn)</t>
  </si>
  <si>
    <t xml:space="preserve">Somma dei soli prodotti specifici immessi in consumo (Tep). </t>
  </si>
  <si>
    <t>Rapporto precedente diviso il numero di giorni di scorta totale (90)</t>
  </si>
  <si>
    <t xml:space="preserve">Rapporto tra i prodotti accettati (tep) immessi a consumo della società e del totale Italia, per l'obbligo di scorte libere, al lordo dell'inestraibile, più le scorte specifiche </t>
  </si>
  <si>
    <t>Differenza tra scorte totali e scorte specifiche (Tep)</t>
  </si>
  <si>
    <t>Gasolio autotrazione</t>
  </si>
  <si>
    <t>Jet Fuel tipo Cherosene</t>
  </si>
  <si>
    <t>Altro kerosene</t>
  </si>
  <si>
    <t>Altri Idrocarburi</t>
  </si>
  <si>
    <t>Gas di raffinerie</t>
  </si>
  <si>
    <t>Nafta</t>
  </si>
  <si>
    <t>Petrolio Greggio</t>
  </si>
  <si>
    <t>Sempre tutte accettate</t>
  </si>
  <si>
    <t>Accettate solo se la somma è superiore a 50.000 tonnellate</t>
  </si>
  <si>
    <t>Non accettate</t>
  </si>
  <si>
    <t>Moltiplicati per i coefficienti di Tabella 1</t>
  </si>
  <si>
    <t>Quello che rimane</t>
  </si>
  <si>
    <t xml:space="preserve">Scorte di sicurezza specifiche (tep) </t>
  </si>
  <si>
    <t>Scorte di sicurezza libere (tep)</t>
  </si>
  <si>
    <t xml:space="preserve">Scorte di sicurezza totali (tep) </t>
  </si>
  <si>
    <t>Gasolio riscaldamento e altri gasoli</t>
  </si>
  <si>
    <t xml:space="preserve">Rapporto tra i prodotti specifici immessi a consumo della società e del totale Italia, per l'obbligo di scorte IEA (Tep). </t>
  </si>
  <si>
    <t>Olio combustibile</t>
  </si>
  <si>
    <t>n gg specifiche OCSIT</t>
  </si>
  <si>
    <t>TEP Specifiche Immesse a Consumo</t>
  </si>
  <si>
    <t>Olio combustibile ATZ</t>
  </si>
  <si>
    <t>Olio combustibile BTZ</t>
  </si>
  <si>
    <t>Tabella 1</t>
  </si>
  <si>
    <t>Prodotti liberi</t>
  </si>
  <si>
    <t>coeff_TEP imm_cons</t>
  </si>
  <si>
    <t>Biocarburante per benzina</t>
  </si>
  <si>
    <t>Biocarburante per gasolio</t>
  </si>
  <si>
    <t>Tabella 2</t>
  </si>
  <si>
    <t>Prodotti specifici</t>
  </si>
  <si>
    <t>coeff_TEP sco_spec</t>
  </si>
  <si>
    <t>Altro cherosene</t>
  </si>
  <si>
    <t>Scorte di sicurezza totali</t>
  </si>
  <si>
    <t>Totale scorte specifiche</t>
  </si>
  <si>
    <t>Totale Scorte di sicurezza libere</t>
  </si>
  <si>
    <t>Per utilizzare il simulatore, inserire nelle caselle rosa i dati di immissione in consumo totali della società</t>
  </si>
  <si>
    <t xml:space="preserve">     </t>
  </si>
  <si>
    <t xml:space="preserve">Calcolo delle percentuali di ripartizione delle scorte specifiche, partendo dal totale dei quattro prodotti accettati (benzina, gasoli, OC e Jet Fuel) in tonn, dalle immissioni a consumo. Si moltiplicano i valori trovati per il totale delle scorte specifiche. Si dividono i valori trovati per il coefficiente termico di Tabella 2. </t>
  </si>
  <si>
    <t>(B) TEPaccettati  Immessi a Consumo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</si>
</sst>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0.0%"/>
    <numFmt numFmtId="167" formatCode="_-* #,##0.000_-;\-* #,##0.000_-;_-* &quot;-&quot;??_-;_-@_-"/>
    <numFmt numFmtId="168" formatCode="0.000"/>
  </numFmts>
  <fonts count="2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name val="MS Sans Serif"/>
      <family val="2"/>
    </font>
    <font>
      <sz val="10"/>
      <name val="MS Sans Serif"/>
      <family val="2"/>
    </font>
    <font>
      <b/>
      <sz val="10"/>
      <color theme="0"/>
      <name val="MS Sans Serif"/>
      <family val="2"/>
    </font>
    <font>
      <sz val="18"/>
      <name val="MS Sans Serif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3.5"/>
      <name val="MS Sans Serif"/>
      <family val="2"/>
    </font>
  </fonts>
  <fills count="22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2"/>
      </bottom>
      <diagonal/>
    </border>
    <border>
      <left/>
      <right/>
      <top style="thick">
        <color theme="2"/>
      </top>
      <bottom style="thick">
        <color theme="2"/>
      </bottom>
      <diagonal/>
    </border>
    <border>
      <left/>
      <right/>
      <top style="thick">
        <color theme="2"/>
      </top>
      <bottom/>
      <diagonal/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  <diagonal/>
    </border>
    <border>
      <left style="thick">
        <color theme="2"/>
      </left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 style="thick">
        <color theme="2"/>
      </left>
      <right/>
      <top/>
      <bottom/>
      <diagonal/>
    </border>
    <border>
      <left/>
      <right style="thick">
        <color theme="2"/>
      </right>
      <top/>
      <bottom/>
      <diagonal/>
    </border>
    <border>
      <left style="thick">
        <color theme="2"/>
      </left>
      <right/>
      <top style="thick">
        <color theme="2"/>
      </top>
      <bottom style="thick">
        <color theme="2"/>
      </bottom>
      <diagonal/>
    </border>
    <border>
      <left/>
      <right style="thick">
        <color theme="2"/>
      </right>
      <top style="thick">
        <color theme="2"/>
      </top>
      <bottom style="thick">
        <color theme="2"/>
      </bottom>
      <diagonal/>
    </border>
    <border>
      <left style="thick">
        <color theme="2"/>
      </left>
      <right style="thick">
        <color theme="2"/>
      </right>
      <top/>
      <bottom style="thick">
        <color theme="2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theme="4" tint="0.39997558519241921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4" tint="0.39997558519241921"/>
      </bottom>
      <diagonal/>
    </border>
  </borders>
  <cellStyleXfs count="22">
    <xf numFmtId="0" fontId="0" fillId="0" borderId="0"/>
    <xf numFmtId="43" fontId="6" fillId="0" borderId="0" applyFont="0" applyFill="0" applyBorder="0" applyAlignment="0" applyProtection="0"/>
    <xf numFmtId="0" fontId="5" fillId="2" borderId="0"/>
    <xf numFmtId="43" fontId="8" fillId="2" borderId="0" applyFont="0" applyFill="0" applyBorder="0" applyAlignment="0" applyProtection="0"/>
    <xf numFmtId="9" fontId="8" fillId="2" borderId="0" applyFont="0" applyFill="0" applyBorder="0" applyAlignment="0" applyProtection="0"/>
    <xf numFmtId="9" fontId="9" fillId="0" borderId="0" applyFont="0" applyFill="0" applyBorder="0" applyAlignment="0" applyProtection="0"/>
    <xf numFmtId="0" fontId="6" fillId="2" borderId="0"/>
    <xf numFmtId="43" fontId="6" fillId="2" borderId="0" applyFont="0" applyFill="0" applyBorder="0" applyAlignment="0" applyProtection="0"/>
    <xf numFmtId="9" fontId="6" fillId="2" borderId="0" applyFont="0" applyFill="0" applyBorder="0" applyAlignment="0" applyProtection="0"/>
    <xf numFmtId="0" fontId="4" fillId="2" borderId="0"/>
    <xf numFmtId="0" fontId="21" fillId="2" borderId="0"/>
    <xf numFmtId="0" fontId="3" fillId="2" borderId="0"/>
    <xf numFmtId="0" fontId="1" fillId="2" borderId="0"/>
    <xf numFmtId="0" fontId="1" fillId="2" borderId="0"/>
    <xf numFmtId="0" fontId="6" fillId="2" borderId="0"/>
    <xf numFmtId="43" fontId="6" fillId="2" borderId="0" applyFont="0" applyFill="0" applyBorder="0" applyAlignment="0" applyProtection="0"/>
    <xf numFmtId="0" fontId="1" fillId="2" borderId="0"/>
    <xf numFmtId="9" fontId="6" fillId="2" borderId="0" applyFont="0" applyFill="0" applyBorder="0" applyAlignment="0" applyProtection="0"/>
    <xf numFmtId="0" fontId="6" fillId="2" borderId="0"/>
    <xf numFmtId="0" fontId="1" fillId="2" borderId="0"/>
    <xf numFmtId="0" fontId="6" fillId="2" borderId="0"/>
    <xf numFmtId="0" fontId="1" fillId="2" borderId="0"/>
  </cellStyleXfs>
  <cellXfs count="92">
    <xf numFmtId="0" fontId="0" fillId="0" borderId="0" xfId="0"/>
    <xf numFmtId="164" fontId="0" fillId="0" borderId="0" xfId="1" applyNumberFormat="1" applyFont="1"/>
    <xf numFmtId="0" fontId="11" fillId="8" borderId="0" xfId="2" applyFont="1" applyFill="1" applyAlignment="1"/>
    <xf numFmtId="0" fontId="15" fillId="0" borderId="0" xfId="0" applyFont="1"/>
    <xf numFmtId="0" fontId="12" fillId="6" borderId="1" xfId="0" applyFont="1" applyFill="1" applyBorder="1" applyAlignment="1"/>
    <xf numFmtId="164" fontId="14" fillId="4" borderId="0" xfId="1" applyNumberFormat="1" applyFont="1" applyFill="1"/>
    <xf numFmtId="164" fontId="14" fillId="9" borderId="0" xfId="1" applyNumberFormat="1" applyFont="1" applyFill="1"/>
    <xf numFmtId="0" fontId="17" fillId="5" borderId="1" xfId="0" applyFont="1" applyFill="1" applyBorder="1" applyAlignment="1"/>
    <xf numFmtId="164" fontId="14" fillId="10" borderId="0" xfId="1" applyNumberFormat="1" applyFont="1" applyFill="1"/>
    <xf numFmtId="164" fontId="11" fillId="11" borderId="0" xfId="1" applyNumberFormat="1" applyFont="1" applyFill="1"/>
    <xf numFmtId="0" fontId="18" fillId="11" borderId="0" xfId="0" applyFont="1" applyFill="1"/>
    <xf numFmtId="0" fontId="17" fillId="13" borderId="0" xfId="0" applyFont="1" applyFill="1" applyAlignment="1">
      <alignment horizontal="right"/>
    </xf>
    <xf numFmtId="167" fontId="17" fillId="13" borderId="0" xfId="1" applyNumberFormat="1" applyFont="1" applyFill="1" applyAlignment="1">
      <alignment horizontal="right"/>
    </xf>
    <xf numFmtId="164" fontId="17" fillId="13" borderId="0" xfId="1" applyNumberFormat="1" applyFont="1" applyFill="1" applyAlignment="1">
      <alignment horizontal="right"/>
    </xf>
    <xf numFmtId="0" fontId="11" fillId="7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1" fontId="7" fillId="12" borderId="0" xfId="2" applyNumberFormat="1" applyFont="1" applyFill="1"/>
    <xf numFmtId="164" fontId="10" fillId="16" borderId="0" xfId="7" applyNumberFormat="1" applyFont="1" applyFill="1"/>
    <xf numFmtId="165" fontId="10" fillId="16" borderId="0" xfId="7" applyNumberFormat="1" applyFont="1" applyFill="1"/>
    <xf numFmtId="1" fontId="20" fillId="12" borderId="0" xfId="0" applyNumberFormat="1" applyFont="1" applyFill="1"/>
    <xf numFmtId="9" fontId="10" fillId="16" borderId="0" xfId="8" applyFont="1" applyFill="1"/>
    <xf numFmtId="1" fontId="7" fillId="12" borderId="0" xfId="0" applyNumberFormat="1" applyFont="1" applyFill="1"/>
    <xf numFmtId="164" fontId="0" fillId="0" borderId="0" xfId="0" applyNumberFormat="1"/>
    <xf numFmtId="0" fontId="0" fillId="0" borderId="0" xfId="0" applyNumberFormat="1"/>
    <xf numFmtId="0" fontId="11" fillId="7" borderId="0" xfId="0" applyFont="1" applyFill="1" applyAlignment="1">
      <alignment horizontal="right" wrapText="1"/>
    </xf>
    <xf numFmtId="0" fontId="11" fillId="7" borderId="0" xfId="0" applyFont="1" applyFill="1" applyAlignment="1">
      <alignment horizontal="right" vertical="center"/>
    </xf>
    <xf numFmtId="0" fontId="13" fillId="12" borderId="6" xfId="2" applyFont="1" applyFill="1" applyBorder="1" applyAlignment="1">
      <alignment vertical="center" wrapText="1"/>
    </xf>
    <xf numFmtId="0" fontId="13" fillId="12" borderId="7" xfId="2" applyFont="1" applyFill="1" applyBorder="1" applyAlignment="1">
      <alignment vertical="center" wrapText="1"/>
    </xf>
    <xf numFmtId="0" fontId="13" fillId="12" borderId="7" xfId="2" applyFont="1" applyFill="1" applyBorder="1" applyAlignment="1">
      <alignment horizontal="left" vertical="center" wrapText="1"/>
    </xf>
    <xf numFmtId="164" fontId="16" fillId="15" borderId="7" xfId="0" applyNumberFormat="1" applyFont="1" applyFill="1" applyBorder="1" applyAlignment="1">
      <alignment horizontal="right" vertical="center"/>
    </xf>
    <xf numFmtId="164" fontId="16" fillId="14" borderId="7" xfId="0" applyNumberFormat="1" applyFont="1" applyFill="1" applyBorder="1" applyAlignment="1">
      <alignment horizontal="right" vertical="center"/>
    </xf>
    <xf numFmtId="166" fontId="16" fillId="14" borderId="14" xfId="5" applyNumberFormat="1" applyFont="1" applyFill="1" applyBorder="1" applyAlignment="1">
      <alignment horizontal="right" vertical="center"/>
    </xf>
    <xf numFmtId="164" fontId="16" fillId="14" borderId="15" xfId="0" applyNumberFormat="1" applyFont="1" applyFill="1" applyBorder="1" applyAlignment="1">
      <alignment horizontal="right" vertical="center"/>
    </xf>
    <xf numFmtId="164" fontId="16" fillId="15" borderId="15" xfId="0" applyNumberFormat="1" applyFont="1" applyFill="1" applyBorder="1" applyAlignment="1">
      <alignment horizontal="right" vertical="center"/>
    </xf>
    <xf numFmtId="164" fontId="16" fillId="15" borderId="16" xfId="0" applyNumberFormat="1" applyFont="1" applyFill="1" applyBorder="1" applyAlignment="1">
      <alignment vertical="center"/>
    </xf>
    <xf numFmtId="164" fontId="16" fillId="15" borderId="9" xfId="0" applyNumberFormat="1" applyFont="1" applyFill="1" applyBorder="1" applyAlignment="1">
      <alignment vertical="center"/>
    </xf>
    <xf numFmtId="164" fontId="16" fillId="15" borderId="9" xfId="0" applyNumberFormat="1" applyFont="1" applyFill="1" applyBorder="1" applyAlignment="1">
      <alignment horizontal="left" vertical="center"/>
    </xf>
    <xf numFmtId="0" fontId="22" fillId="7" borderId="0" xfId="0" applyFont="1" applyFill="1" applyAlignment="1">
      <alignment horizontal="right"/>
    </xf>
    <xf numFmtId="164" fontId="16" fillId="15" borderId="14" xfId="1" applyNumberFormat="1" applyFont="1" applyFill="1" applyBorder="1" applyAlignment="1">
      <alignment horizontal="right" vertical="center"/>
    </xf>
    <xf numFmtId="164" fontId="16" fillId="15" borderId="7" xfId="1" applyNumberFormat="1" applyFont="1" applyFill="1" applyBorder="1" applyAlignment="1">
      <alignment horizontal="right" vertical="center"/>
    </xf>
    <xf numFmtId="1" fontId="7" fillId="18" borderId="0" xfId="2" applyNumberFormat="1" applyFont="1" applyFill="1"/>
    <xf numFmtId="1" fontId="7" fillId="18" borderId="0" xfId="2" applyNumberFormat="1" applyFont="1" applyFill="1" applyAlignment="1">
      <alignment wrapText="1"/>
    </xf>
    <xf numFmtId="0" fontId="2" fillId="2" borderId="0" xfId="2" applyFont="1"/>
    <xf numFmtId="0" fontId="5" fillId="2" borderId="0" xfId="2"/>
    <xf numFmtId="1" fontId="7" fillId="18" borderId="0" xfId="2" applyNumberFormat="1" applyFont="1" applyFill="1" applyAlignment="1">
      <alignment horizontal="right" wrapText="1"/>
    </xf>
    <xf numFmtId="0" fontId="24" fillId="2" borderId="0" xfId="2" applyFont="1"/>
    <xf numFmtId="164" fontId="14" fillId="19" borderId="0" xfId="1" applyNumberFormat="1" applyFont="1" applyFill="1"/>
    <xf numFmtId="168" fontId="0" fillId="0" borderId="0" xfId="0" applyNumberFormat="1"/>
    <xf numFmtId="10" fontId="16" fillId="15" borderId="14" xfId="5" applyNumberFormat="1" applyFont="1" applyFill="1" applyBorder="1" applyAlignment="1">
      <alignment horizontal="right" vertical="center"/>
    </xf>
    <xf numFmtId="164" fontId="14" fillId="9" borderId="0" xfId="7" applyNumberFormat="1" applyFont="1" applyFill="1"/>
    <xf numFmtId="164" fontId="14" fillId="10" borderId="0" xfId="7" applyNumberFormat="1" applyFont="1" applyFill="1"/>
    <xf numFmtId="0" fontId="16" fillId="14" borderId="14" xfId="0" applyFont="1" applyFill="1" applyBorder="1" applyAlignment="1">
      <alignment vertical="top" wrapText="1"/>
    </xf>
    <xf numFmtId="0" fontId="16" fillId="14" borderId="14" xfId="0" applyFont="1" applyFill="1" applyBorder="1" applyAlignment="1">
      <alignment vertical="center" wrapText="1"/>
    </xf>
    <xf numFmtId="0" fontId="25" fillId="12" borderId="7" xfId="2" applyFont="1" applyFill="1" applyBorder="1" applyAlignment="1">
      <alignment vertical="center" wrapText="1"/>
    </xf>
    <xf numFmtId="0" fontId="25" fillId="12" borderId="7" xfId="2" applyFont="1" applyFill="1" applyBorder="1" applyAlignment="1">
      <alignment horizontal="left" vertical="center" wrapText="1"/>
    </xf>
    <xf numFmtId="164" fontId="19" fillId="20" borderId="17" xfId="7" applyNumberFormat="1" applyFont="1" applyFill="1" applyBorder="1" applyProtection="1">
      <protection locked="0"/>
    </xf>
    <xf numFmtId="164" fontId="19" fillId="20" borderId="18" xfId="7" applyNumberFormat="1" applyFont="1" applyFill="1" applyBorder="1" applyProtection="1">
      <protection locked="0"/>
    </xf>
    <xf numFmtId="164" fontId="19" fillId="20" borderId="18" xfId="1" applyNumberFormat="1" applyFont="1" applyFill="1" applyBorder="1" applyProtection="1">
      <protection locked="0"/>
    </xf>
    <xf numFmtId="164" fontId="11" fillId="11" borderId="19" xfId="1" applyNumberFormat="1" applyFont="1" applyFill="1" applyBorder="1"/>
    <xf numFmtId="0" fontId="12" fillId="3" borderId="20" xfId="0" applyFont="1" applyFill="1" applyBorder="1" applyAlignment="1"/>
    <xf numFmtId="0" fontId="12" fillId="3" borderId="21" xfId="0" applyFont="1" applyFill="1" applyBorder="1" applyAlignment="1"/>
    <xf numFmtId="0" fontId="12" fillId="3" borderId="22" xfId="0" applyFont="1" applyFill="1" applyBorder="1" applyAlignment="1"/>
    <xf numFmtId="167" fontId="17" fillId="21" borderId="0" xfId="1" applyNumberFormat="1" applyFont="1" applyFill="1"/>
    <xf numFmtId="164" fontId="14" fillId="21" borderId="0" xfId="7" applyNumberFormat="1" applyFont="1" applyFill="1"/>
    <xf numFmtId="164" fontId="10" fillId="20" borderId="0" xfId="7" applyNumberFormat="1" applyFont="1" applyFill="1"/>
    <xf numFmtId="164" fontId="19" fillId="20" borderId="17" xfId="7" applyNumberFormat="1" applyFont="1" applyFill="1" applyBorder="1" applyProtection="1"/>
    <xf numFmtId="0" fontId="23" fillId="17" borderId="0" xfId="0" applyFont="1" applyFill="1" applyAlignment="1">
      <alignment horizontal="left" vertical="center"/>
    </xf>
    <xf numFmtId="0" fontId="16" fillId="14" borderId="14" xfId="0" applyFont="1" applyFill="1" applyBorder="1" applyAlignment="1">
      <alignment horizontal="left" vertical="top" wrapText="1"/>
    </xf>
    <xf numFmtId="0" fontId="16" fillId="14" borderId="7" xfId="0" applyFont="1" applyFill="1" applyBorder="1" applyAlignment="1">
      <alignment horizontal="left" vertical="top" wrapText="1"/>
    </xf>
    <xf numFmtId="0" fontId="16" fillId="14" borderId="15" xfId="0" applyFont="1" applyFill="1" applyBorder="1" applyAlignment="1">
      <alignment horizontal="left" vertical="top" wrapText="1"/>
    </xf>
    <xf numFmtId="0" fontId="26" fillId="20" borderId="0" xfId="0" applyFont="1" applyFill="1" applyAlignment="1">
      <alignment horizontal="center" vertical="center"/>
    </xf>
    <xf numFmtId="164" fontId="16" fillId="14" borderId="14" xfId="0" applyNumberFormat="1" applyFont="1" applyFill="1" applyBorder="1" applyAlignment="1">
      <alignment horizontal="center" vertical="center"/>
    </xf>
    <xf numFmtId="164" fontId="16" fillId="14" borderId="7" xfId="0" applyNumberFormat="1" applyFont="1" applyFill="1" applyBorder="1" applyAlignment="1">
      <alignment horizontal="center" vertical="center"/>
    </xf>
    <xf numFmtId="164" fontId="16" fillId="14" borderId="15" xfId="0" applyNumberFormat="1" applyFont="1" applyFill="1" applyBorder="1" applyAlignment="1">
      <alignment horizontal="center" vertical="center"/>
    </xf>
    <xf numFmtId="166" fontId="16" fillId="14" borderId="10" xfId="5" applyNumberFormat="1" applyFont="1" applyFill="1" applyBorder="1" applyAlignment="1">
      <alignment horizontal="center" vertical="center" wrapText="1"/>
    </xf>
    <xf numFmtId="166" fontId="16" fillId="14" borderId="8" xfId="5" applyNumberFormat="1" applyFont="1" applyFill="1" applyBorder="1" applyAlignment="1">
      <alignment horizontal="center" vertical="center" wrapText="1"/>
    </xf>
    <xf numFmtId="166" fontId="16" fillId="14" borderId="11" xfId="5" applyNumberFormat="1" applyFont="1" applyFill="1" applyBorder="1" applyAlignment="1">
      <alignment horizontal="center" vertical="center" wrapText="1"/>
    </xf>
    <xf numFmtId="166" fontId="16" fillId="14" borderId="12" xfId="5" applyNumberFormat="1" applyFont="1" applyFill="1" applyBorder="1" applyAlignment="1">
      <alignment horizontal="center" vertical="center" wrapText="1"/>
    </xf>
    <xf numFmtId="166" fontId="16" fillId="14" borderId="0" xfId="5" applyNumberFormat="1" applyFont="1" applyFill="1" applyBorder="1" applyAlignment="1">
      <alignment horizontal="center" vertical="center" wrapText="1"/>
    </xf>
    <xf numFmtId="166" fontId="16" fillId="14" borderId="13" xfId="5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right" vertical="center"/>
    </xf>
    <xf numFmtId="0" fontId="11" fillId="7" borderId="0" xfId="0" applyFont="1" applyFill="1" applyAlignment="1">
      <alignment horizontal="right" wrapText="1"/>
    </xf>
    <xf numFmtId="0" fontId="16" fillId="12" borderId="5" xfId="0" applyFont="1" applyFill="1" applyBorder="1" applyAlignment="1">
      <alignment horizontal="center" vertical="center" textRotation="90" wrapText="1"/>
    </xf>
    <xf numFmtId="164" fontId="14" fillId="9" borderId="2" xfId="1" applyNumberFormat="1" applyFont="1" applyFill="1" applyBorder="1" applyAlignment="1">
      <alignment horizontal="center" vertical="center" wrapText="1"/>
    </xf>
    <xf numFmtId="164" fontId="14" fillId="9" borderId="3" xfId="1" applyNumberFormat="1" applyFont="1" applyFill="1" applyBorder="1" applyAlignment="1">
      <alignment horizontal="center" vertical="center" wrapText="1"/>
    </xf>
    <xf numFmtId="164" fontId="14" fillId="9" borderId="4" xfId="1" applyNumberFormat="1" applyFont="1" applyFill="1" applyBorder="1" applyAlignment="1">
      <alignment horizontal="center" vertical="center" wrapText="1"/>
    </xf>
    <xf numFmtId="164" fontId="14" fillId="4" borderId="2" xfId="1" applyNumberFormat="1" applyFont="1" applyFill="1" applyBorder="1" applyAlignment="1">
      <alignment horizontal="center" vertical="center" wrapText="1"/>
    </xf>
    <xf numFmtId="164" fontId="14" fillId="4" borderId="3" xfId="1" applyNumberFormat="1" applyFont="1" applyFill="1" applyBorder="1" applyAlignment="1">
      <alignment horizontal="center" vertical="center" wrapText="1"/>
    </xf>
    <xf numFmtId="164" fontId="14" fillId="4" borderId="4" xfId="1" applyNumberFormat="1" applyFont="1" applyFill="1" applyBorder="1" applyAlignment="1">
      <alignment horizontal="center" vertical="center" wrapText="1"/>
    </xf>
    <xf numFmtId="164" fontId="14" fillId="10" borderId="2" xfId="1" applyNumberFormat="1" applyFont="1" applyFill="1" applyBorder="1" applyAlignment="1">
      <alignment horizontal="center" vertical="center" wrapText="1"/>
    </xf>
    <xf numFmtId="164" fontId="14" fillId="10" borderId="4" xfId="1" applyNumberFormat="1" applyFont="1" applyFill="1" applyBorder="1" applyAlignment="1">
      <alignment horizontal="center" vertical="center" wrapText="1"/>
    </xf>
  </cellXfs>
  <cellStyles count="22">
    <cellStyle name="Migliaia" xfId="1" builtinId="3"/>
    <cellStyle name="Migliaia 2" xfId="3"/>
    <cellStyle name="Migliaia 3" xfId="7"/>
    <cellStyle name="Migliaia 4" xfId="15"/>
    <cellStyle name="Normale" xfId="0" builtinId="0"/>
    <cellStyle name="Normale 2" xfId="2"/>
    <cellStyle name="Normale 2 2" xfId="9"/>
    <cellStyle name="Normale 2 2 2" xfId="11"/>
    <cellStyle name="Normale 2 2 2 2" xfId="21"/>
    <cellStyle name="Normale 2 2 3" xfId="19"/>
    <cellStyle name="Normale 2 3" xfId="16"/>
    <cellStyle name="Normale 2 4" xfId="12"/>
    <cellStyle name="Normale 3" xfId="6"/>
    <cellStyle name="Normale 3 2" xfId="10"/>
    <cellStyle name="Normale 3 2 2" xfId="20"/>
    <cellStyle name="Normale 3 3" xfId="18"/>
    <cellStyle name="Normale 3 4" xfId="13"/>
    <cellStyle name="Normale 4" xfId="14"/>
    <cellStyle name="Percentuale" xfId="5" builtinId="5"/>
    <cellStyle name="Percentuale 2" xfId="4"/>
    <cellStyle name="Percentuale 3" xfId="8"/>
    <cellStyle name="Percentuale 4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850325/Documents/Scorte/UnAltroFinale/Tabelle%20finale%2020-05%20e%20immissioni%20totali%20finali/2013-05-20%20Totale%20Immissione%20in%20Consu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h_Annuale"/>
      <sheetName val="Dati"/>
    </sheetNames>
    <sheetDataSet>
      <sheetData sheetId="0" refreshError="1"/>
      <sheetData sheetId="1">
        <row r="4">
          <cell r="A4" t="str">
            <v>00011 - SASOL ITALY - Augusta</v>
          </cell>
          <cell r="B4" t="str">
            <v>0 - OCS-IT</v>
          </cell>
          <cell r="C4" t="str">
            <v>1 - Petrolio Greggio</v>
          </cell>
        </row>
        <row r="5">
          <cell r="A5" t="str">
            <v>00022 - TAMOIL ITALIA - CREMONA</v>
          </cell>
          <cell r="B5" t="str">
            <v>1 - ENI DIV.R&amp;M ex AGIP</v>
          </cell>
          <cell r="C5" t="str">
            <v>2 - LGN</v>
          </cell>
        </row>
        <row r="6">
          <cell r="A6" t="str">
            <v>00033 - API Anonima Petroli Italiana - FALCONARA MARITTIMA</v>
          </cell>
          <cell r="B6" t="str">
            <v>2 - TAMOIL ITALIA</v>
          </cell>
          <cell r="C6" t="str">
            <v>3 - Semilavorati (prodotti base di raffineria)</v>
          </cell>
        </row>
        <row r="7">
          <cell r="A7" t="str">
            <v>00088 - VISCOLUBE - CECCANO</v>
          </cell>
          <cell r="B7" t="str">
            <v>3 - API</v>
          </cell>
          <cell r="C7" t="str">
            <v>4 - Altri Idrocarburi</v>
          </cell>
        </row>
        <row r="8">
          <cell r="A8" t="str">
            <v>00145 - IPLOM - BUSALLA</v>
          </cell>
          <cell r="B8" t="str">
            <v>7 - ESSO ITALIANA</v>
          </cell>
          <cell r="C8" t="str">
            <v>5 - Gas di raffinerie</v>
          </cell>
        </row>
        <row r="9">
          <cell r="A9" t="str">
            <v>00191 - SARAS - Sarroch</v>
          </cell>
          <cell r="B9" t="str">
            <v>10 - Q8 QUASER SRL</v>
          </cell>
          <cell r="C9" t="str">
            <v>6 - Etano</v>
          </cell>
        </row>
        <row r="10">
          <cell r="A10" t="str">
            <v>00213 - DEPOSITO DI ARCOLA S.R.L. - ARCOLA</v>
          </cell>
          <cell r="B10" t="str">
            <v>11 - KUWAIT PETROLI IT. S.P.A.</v>
          </cell>
          <cell r="C10" t="str">
            <v>7 - GPL</v>
          </cell>
        </row>
        <row r="11">
          <cell r="A11" t="str">
            <v>00246 - ENI S.P.A. - BRINDISI</v>
          </cell>
          <cell r="B11" t="str">
            <v>12 - ITALIANA PETROLI S.P.A.</v>
          </cell>
          <cell r="C11" t="str">
            <v>8 - Nafta</v>
          </cell>
        </row>
        <row r="12">
          <cell r="A12" t="str">
            <v>00257 - IES ITALIANA ENERGIA E SERVIZI - MANTOVA</v>
          </cell>
          <cell r="B12" t="str">
            <v>13 - TOTAL AVIAZIONE ITALIA</v>
          </cell>
          <cell r="C12" t="str">
            <v>9 - Benzina</v>
          </cell>
        </row>
        <row r="13">
          <cell r="A13" t="str">
            <v>00303 - RAFFINERIA DI  MILAZZO - MILAZZO</v>
          </cell>
          <cell r="B13" t="str">
            <v>14 - IPLOM S.P.A.</v>
          </cell>
          <cell r="C13" t="str">
            <v>10 - Benzina Avio</v>
          </cell>
        </row>
        <row r="14">
          <cell r="A14" t="str">
            <v>00325 - ENI S.P.A. - VENEZIA</v>
          </cell>
          <cell r="B14" t="str">
            <v>15 - REPSOL ITALIA SPA</v>
          </cell>
          <cell r="C14" t="str">
            <v>11 - Jet Fuel tipo Benzina</v>
          </cell>
        </row>
        <row r="15">
          <cell r="A15" t="str">
            <v>00336 - ENI S.P.A. - Gela</v>
          </cell>
          <cell r="B15" t="str">
            <v>19 - SARAS</v>
          </cell>
          <cell r="C15" t="str">
            <v>12 - Jet Fuel tipo Kerosene</v>
          </cell>
        </row>
        <row r="16">
          <cell r="A16" t="str">
            <v>00382 - RAMOIL - CASALNUOVO</v>
          </cell>
          <cell r="B16" t="str">
            <v>21 - ILVA TARANTO</v>
          </cell>
          <cell r="C16" t="str">
            <v>13 - Altro kerosene</v>
          </cell>
        </row>
        <row r="17">
          <cell r="A17" t="str">
            <v>00415 - ISAB - Priolo</v>
          </cell>
          <cell r="B17" t="str">
            <v>22 - MAXCOM PETROLI</v>
          </cell>
          <cell r="C17" t="str">
            <v>14 - Gasolio</v>
          </cell>
        </row>
        <row r="18">
          <cell r="A18" t="str">
            <v>00448 - S.E.F. - Ferrara</v>
          </cell>
          <cell r="B18" t="str">
            <v>32 - SAN MARCO PETROLI</v>
          </cell>
          <cell r="C18" t="str">
            <v>15 - Gasolio autotrazione</v>
          </cell>
        </row>
        <row r="19">
          <cell r="A19" t="str">
            <v>00459 - VISCOLUBE - PIEVE FISSIRAGA</v>
          </cell>
          <cell r="B19" t="str">
            <v>33 - GRUPPO VERSALIS</v>
          </cell>
          <cell r="C19" t="str">
            <v>16 - Gasolio riscaladamento e altri gasoli</v>
          </cell>
        </row>
        <row r="20">
          <cell r="A20" t="str">
            <v>00467 - PETRONAS LUBRICANTS DIV. RONDINE - PERO</v>
          </cell>
          <cell r="B20" t="str">
            <v>35 - DI PROPERZIO COMMERCIALE SRL</v>
          </cell>
          <cell r="C20" t="str">
            <v>17 - Olio combustibile BTZ</v>
          </cell>
        </row>
        <row r="21">
          <cell r="A21" t="str">
            <v>00483 - ALMA PETROLI - RAVENNA</v>
          </cell>
          <cell r="B21" t="str">
            <v>39 - ENI DIV. EXPLORATION &amp; PRODUCTION</v>
          </cell>
          <cell r="C21" t="str">
            <v>18 - Olio combustibile ATZ</v>
          </cell>
        </row>
        <row r="22">
          <cell r="A22" t="str">
            <v>00764 - ENI S.P.A. - VENEZIA</v>
          </cell>
          <cell r="B22" t="str">
            <v>41 - ISAB</v>
          </cell>
          <cell r="C22" t="str">
            <v>19 - Acqua ragia minerale e benzine speciali</v>
          </cell>
        </row>
        <row r="23">
          <cell r="A23" t="str">
            <v>00775 - ENI S.P.A. - Sannazzaro de' Burgondi</v>
          </cell>
          <cell r="B23" t="str">
            <v>42 - EON</v>
          </cell>
          <cell r="C23" t="str">
            <v>20 - Lubrificanti</v>
          </cell>
        </row>
        <row r="24">
          <cell r="A24" t="str">
            <v>00786 - ENI S.P.A. - LIVORNO</v>
          </cell>
          <cell r="B24" t="str">
            <v>43 - ENEL</v>
          </cell>
          <cell r="C24" t="str">
            <v>21 - Bitume</v>
          </cell>
        </row>
        <row r="25">
          <cell r="A25" t="str">
            <v>00808 - SARPOM - S.Martino di Trecate</v>
          </cell>
          <cell r="B25" t="str">
            <v>44 - LUKOIL ITALIA SRL</v>
          </cell>
          <cell r="C25" t="str">
            <v>22 - Cere paraffiniche</v>
          </cell>
        </row>
        <row r="26">
          <cell r="A26" t="str">
            <v>00819 - ESSO ITALIANA - Augusta</v>
          </cell>
          <cell r="B26" t="str">
            <v>45 - ERG RAFF. MEDITERRANEE</v>
          </cell>
          <cell r="C26" t="str">
            <v>23 - Coke di Petrolio</v>
          </cell>
        </row>
        <row r="27">
          <cell r="A27" t="str">
            <v>00821 - RAFFINERIA DI ROMA - ROMA</v>
          </cell>
          <cell r="B27" t="str">
            <v>46 - TOTALERG</v>
          </cell>
          <cell r="C27" t="str">
            <v>24 - Biocarburante per gasolio</v>
          </cell>
        </row>
        <row r="28">
          <cell r="A28" t="str">
            <v>00832 - ENI S.P.A. - Sarroch</v>
          </cell>
          <cell r="B28" t="str">
            <v>47 - CABOT ITALIANA</v>
          </cell>
          <cell r="C28" t="str">
            <v>25 - Biocarburante per benzina</v>
          </cell>
        </row>
        <row r="29">
          <cell r="A29" t="str">
            <v>00922 - ENI S.P.A. - Taranto</v>
          </cell>
          <cell r="B29" t="str">
            <v>48 - ALMA PETROLI</v>
          </cell>
        </row>
        <row r="30">
          <cell r="A30" t="str">
            <v>00944 - ENI S.P.A. - ROBASSOMERO</v>
          </cell>
          <cell r="B30" t="str">
            <v>53 - GAZPROMNEFT</v>
          </cell>
        </row>
        <row r="31">
          <cell r="A31" t="str">
            <v>01214 - ENI S.P.A. - Assemini</v>
          </cell>
          <cell r="B31" t="str">
            <v>55 - B.P. ITALIA</v>
          </cell>
        </row>
        <row r="32">
          <cell r="A32" t="str">
            <v>01247 - ENI S.P.A. - P.to Torres</v>
          </cell>
          <cell r="B32" t="str">
            <v>59 - PETRONAS LUBRIFICANTS</v>
          </cell>
        </row>
        <row r="33">
          <cell r="A33" t="str">
            <v>10012 - ARADRIATICA S.R.L. - FALCONARA MARITTIMA</v>
          </cell>
          <cell r="B33" t="str">
            <v>60 - ARCOLA PETROLIFERA</v>
          </cell>
        </row>
        <row r="34">
          <cell r="A34" t="str">
            <v>10023 - MAXCOM PETROLI - ROMA</v>
          </cell>
          <cell r="B34" t="str">
            <v>62 - EDIPOWER S.P.A.</v>
          </cell>
        </row>
        <row r="35">
          <cell r="A35" t="str">
            <v>10045 - LEVORATO MARCEVAGGI - TREVISO</v>
          </cell>
          <cell r="B35" t="str">
            <v>68 - FUCHS LUBRIFICANTI S.R.L.</v>
          </cell>
        </row>
        <row r="36">
          <cell r="A36" t="str">
            <v>10078 - ALITRASPORTI AEREI ATA S.P.A. - MILANO</v>
          </cell>
          <cell r="B36" t="str">
            <v>69 - SHELL ITALIA S.P.A.</v>
          </cell>
        </row>
        <row r="37">
          <cell r="A37" t="str">
            <v>10089 - CARBOIL - CIAMPINO</v>
          </cell>
          <cell r="B37" t="str">
            <v>73 - SHELL EXTRACTION &amp; PRODUCTION</v>
          </cell>
        </row>
        <row r="38">
          <cell r="A38" t="str">
            <v>10102 - SKYTANKING - LINATE</v>
          </cell>
          <cell r="B38" t="str">
            <v>78 - IES</v>
          </cell>
        </row>
        <row r="39">
          <cell r="A39" t="str">
            <v>10113 - CARBOIL - BOLOGNA</v>
          </cell>
          <cell r="B39" t="str">
            <v>79 - TIRRENO POWER</v>
          </cell>
        </row>
        <row r="40">
          <cell r="A40" t="str">
            <v>10124 - CARBOIL - BARI</v>
          </cell>
          <cell r="B40" t="str">
            <v>82 - RAFFINERIE ROMA</v>
          </cell>
        </row>
        <row r="41">
          <cell r="A41" t="str">
            <v>10135 - CARBOIL - BRINDISI</v>
          </cell>
          <cell r="B41" t="str">
            <v>88 - CONQORDOIL S.R.L.</v>
          </cell>
        </row>
        <row r="42">
          <cell r="A42" t="str">
            <v>10146 - CARBOIL - CAGLIARI</v>
          </cell>
          <cell r="B42" t="str">
            <v>93 - EXXONMOBILPETROLEUM &amp; CHEMICAL</v>
          </cell>
        </row>
        <row r="43">
          <cell r="A43" t="str">
            <v>10157 - CARBOIL - GENOVA</v>
          </cell>
          <cell r="B43" t="str">
            <v>150 - MAXCOM BUNKER SRL</v>
          </cell>
        </row>
        <row r="44">
          <cell r="A44" t="str">
            <v>10181 - CARBOIL - LAMEZIA TERME</v>
          </cell>
          <cell r="B44" t="str">
            <v>204 - EURALLUMINA</v>
          </cell>
        </row>
        <row r="45">
          <cell r="A45" t="str">
            <v>10214 - CARBOIL - CATANIA</v>
          </cell>
          <cell r="B45" t="str">
            <v>206 - COFELY ITALIA</v>
          </cell>
        </row>
        <row r="46">
          <cell r="A46" t="str">
            <v>10225 - CARBOIL - CASELLE TORINESE</v>
          </cell>
          <cell r="B46" t="str">
            <v>210 - ORION CARBONS</v>
          </cell>
        </row>
        <row r="47">
          <cell r="A47" t="str">
            <v>10236 - LEVORATO MARCEVAGGI - Tessera Venezia</v>
          </cell>
          <cell r="B47" t="str">
            <v>211 - COLUMBIAN CARBON EUROPA S.R.L.</v>
          </cell>
        </row>
        <row r="48">
          <cell r="A48" t="str">
            <v>10247 - CARBOIL - Caselle di Sommacampagna</v>
          </cell>
          <cell r="B48" t="str">
            <v>237 - PAKELO</v>
          </cell>
        </row>
        <row r="49">
          <cell r="A49" t="str">
            <v>10271 - CARBOIL - REGGIO CALABRIA</v>
          </cell>
          <cell r="B49" t="str">
            <v>242 - VISCOLUBE ITALIANA</v>
          </cell>
        </row>
        <row r="50">
          <cell r="A50" t="str">
            <v>10326 - ESSO ITALIANA - OLBIA</v>
          </cell>
          <cell r="B50" t="str">
            <v>248 - BALESTRINI CHIMICA</v>
          </cell>
        </row>
        <row r="51">
          <cell r="A51" t="str">
            <v>10337 - ESSO ITALIANA - Alghero</v>
          </cell>
          <cell r="B51" t="str">
            <v>263 - ALPHA TRADING</v>
          </cell>
        </row>
        <row r="52">
          <cell r="A52" t="str">
            <v>10348 - AERORIFORNIMENTI TIRRENICA A.R.T. - PISA</v>
          </cell>
          <cell r="B52" t="str">
            <v>264 - AIR B.P.ITALIA</v>
          </cell>
        </row>
        <row r="53">
          <cell r="A53" t="str">
            <v>10427 - ESSO ITALIANA - CATANIA</v>
          </cell>
          <cell r="B53" t="str">
            <v>301 - SASOL</v>
          </cell>
        </row>
        <row r="54">
          <cell r="A54" t="str">
            <v>10438 - TOTAL AVIAZIONE ITALIA - Pescara</v>
          </cell>
          <cell r="B54" t="str">
            <v>403 - CEREAL DOCKS</v>
          </cell>
        </row>
        <row r="55">
          <cell r="A55" t="str">
            <v>10451 - GHIGI - ROMA</v>
          </cell>
          <cell r="B55" t="str">
            <v>405 - DP LUBRIFICANTI</v>
          </cell>
        </row>
        <row r="56">
          <cell r="A56" t="str">
            <v>10462 - AIR BP ITALIA - BOLOGNA</v>
          </cell>
          <cell r="B56" t="str">
            <v>407 - ECOFOX</v>
          </cell>
        </row>
        <row r="57">
          <cell r="A57" t="str">
            <v>10473 - AIR BP ITALIA - FIRENZE</v>
          </cell>
          <cell r="B57" t="str">
            <v>408 - GDR</v>
          </cell>
        </row>
        <row r="58">
          <cell r="A58" t="str">
            <v>10495 - AIR BP ITALIA - TORINO</v>
          </cell>
          <cell r="B58" t="str">
            <v>410 - ITAL BI OIL</v>
          </cell>
        </row>
        <row r="59">
          <cell r="A59" t="str">
            <v>10506 - KUWAIT PETROLEUM ITALIA - cagliari</v>
          </cell>
          <cell r="B59" t="str">
            <v>411 - ITAL GREEN OIL</v>
          </cell>
        </row>
        <row r="60">
          <cell r="A60" t="str">
            <v>10517 - KUWAIT PETROLEUM ITALIA - Pisa</v>
          </cell>
          <cell r="B60" t="str">
            <v>412 - MYTHEN</v>
          </cell>
        </row>
        <row r="61">
          <cell r="A61" t="str">
            <v>10539 - KUWAIT PETROLEUM ITALIA - Trapani</v>
          </cell>
          <cell r="B61" t="str">
            <v>413 - NOVAOL</v>
          </cell>
        </row>
        <row r="62">
          <cell r="A62" t="str">
            <v>10541 - KUWAIT PETROLEUM ITALIA - Torino</v>
          </cell>
          <cell r="B62" t="str">
            <v>414 - OIL B.</v>
          </cell>
        </row>
        <row r="63">
          <cell r="A63" t="str">
            <v>10552 - KUWAIT PETROLEUM ITALIA - VENEZIA</v>
          </cell>
          <cell r="B63" t="str">
            <v>415 - OXEM</v>
          </cell>
        </row>
        <row r="64">
          <cell r="A64" t="str">
            <v>10562 - SHELL ITALIA AVIAZIONE S.P.A. - Isola Capo Rizzuto</v>
          </cell>
          <cell r="B64" t="str">
            <v>501 - AUTOGAS MERIDIONALE</v>
          </cell>
        </row>
        <row r="65">
          <cell r="A65" t="str">
            <v>10563 - AIR BP ITALIA - CROTONE</v>
          </cell>
          <cell r="B65" t="str">
            <v>502 - AUTOGAS NORD</v>
          </cell>
        </row>
        <row r="66">
          <cell r="A66" t="str">
            <v>10653 - J.V. ORIO - ORIO AL SERIO</v>
          </cell>
          <cell r="B66" t="str">
            <v>503 - AUTOGAS OROBICA</v>
          </cell>
        </row>
        <row r="67">
          <cell r="A67" t="str">
            <v>10664 - TOTAL AVIAZIONE ITALIA - Grosseto</v>
          </cell>
          <cell r="B67" t="str">
            <v>504 - BADANO GAS</v>
          </cell>
        </row>
        <row r="68">
          <cell r="A68" t="str">
            <v>10675 - TOTAL AVIAZIONE ITALIA - ROMA</v>
          </cell>
          <cell r="B68" t="str">
            <v>505 - BEYFIN</v>
          </cell>
        </row>
        <row r="69">
          <cell r="A69" t="str">
            <v>10686 - TOTAL AVIAZIONE ITALIA - Ronchi dei Legionari</v>
          </cell>
          <cell r="B69" t="str">
            <v>506 - AVIONGAS</v>
          </cell>
        </row>
        <row r="70">
          <cell r="A70" t="str">
            <v>10888 - R.A.I. - LINATE</v>
          </cell>
          <cell r="B70" t="str">
            <v>507 - BRAGAS</v>
          </cell>
        </row>
        <row r="71">
          <cell r="A71" t="str">
            <v>10899 - MAGIGAS - CHIESINA MONTALESE</v>
          </cell>
          <cell r="B71" t="str">
            <v>508 - BUTANGAS</v>
          </cell>
        </row>
        <row r="72">
          <cell r="A72" t="str">
            <v>10900 - CARBOIL - FIRENZE</v>
          </cell>
          <cell r="B72" t="str">
            <v>510 - ENERGAS</v>
          </cell>
        </row>
        <row r="73">
          <cell r="A73" t="str">
            <v>10901 - CARBOIL - OLBIA</v>
          </cell>
          <cell r="B73" t="str">
            <v>511 - TOTALGAZ</v>
          </cell>
        </row>
        <row r="74">
          <cell r="A74" t="str">
            <v>10902 - CARBOIL - RIMINI</v>
          </cell>
          <cell r="B74" t="str">
            <v>513 - FIAMMA 2000</v>
          </cell>
        </row>
        <row r="75">
          <cell r="A75" t="str">
            <v>10903 - BORDANDINI IGINO - FORLI'</v>
          </cell>
          <cell r="B75" t="str">
            <v>514 - FRIULANA GAS</v>
          </cell>
        </row>
        <row r="76">
          <cell r="A76" t="str">
            <v>10904 - AIR BP ITALIA - GENOVA</v>
          </cell>
          <cell r="B76" t="str">
            <v>515 - GOLDENGAS</v>
          </cell>
        </row>
        <row r="77">
          <cell r="A77" t="str">
            <v>10907 - SKYTANKING - CINISI</v>
          </cell>
          <cell r="B77" t="str">
            <v>516 - IPEM</v>
          </cell>
        </row>
        <row r="78">
          <cell r="A78" t="str">
            <v>10908 - CARBOIL - MONTICHIARI</v>
          </cell>
          <cell r="B78" t="str">
            <v>517 - LAMPOGAS</v>
          </cell>
        </row>
        <row r="79">
          <cell r="A79" t="str">
            <v>10909 - AIR BP ITALIA - SIENA</v>
          </cell>
          <cell r="B79" t="str">
            <v>518 - MAGIGAS</v>
          </cell>
        </row>
        <row r="80">
          <cell r="A80" t="str">
            <v>10910 - AEROPORTO DI REGGIO EMILIA - REGGIO EMILIA</v>
          </cell>
          <cell r="B80" t="str">
            <v>519 - PUBLIGAS</v>
          </cell>
        </row>
        <row r="81">
          <cell r="A81" t="str">
            <v>10911 - GEAC - LEVALDIGI</v>
          </cell>
          <cell r="B81" t="str">
            <v>520 - SOCOGAS</v>
          </cell>
        </row>
        <row r="82">
          <cell r="A82" t="str">
            <v>10913 - SASE S.P.A. - S. EGIDIO</v>
          </cell>
          <cell r="B82" t="str">
            <v>521 - SOCIT GAS</v>
          </cell>
        </row>
        <row r="83">
          <cell r="A83" t="str">
            <v>10915 - ABD AIRPORT S.P.A. - BOLZANO</v>
          </cell>
          <cell r="B83" t="str">
            <v>523 - ITALCOST SRL</v>
          </cell>
        </row>
        <row r="84">
          <cell r="A84" t="str">
            <v>10916 - AIR BP ITALIA - PARMA</v>
          </cell>
          <cell r="B84" t="str">
            <v>525 - SUDGAS SPA</v>
          </cell>
        </row>
        <row r="85">
          <cell r="A85" t="str">
            <v>10918 - AEROSERVICE - NAPOLI</v>
          </cell>
          <cell r="B85" t="str">
            <v>526 - ULTRAGAS CENTRO MERIFIONALE</v>
          </cell>
        </row>
        <row r="86">
          <cell r="A86" t="str">
            <v>10919 - ALIDAUNIA - FOGGIA</v>
          </cell>
          <cell r="B86" t="str">
            <v>527 - ULTRAGAS TIRRENIA (Sardegna)</v>
          </cell>
        </row>
        <row r="87">
          <cell r="A87" t="str">
            <v>10920 - AVA AEROPORTO VILLANOVA D'ALBENGA - VILLANOVA D'ALBENGA</v>
          </cell>
          <cell r="B87" t="str">
            <v>528 - LIQUIGAS</v>
          </cell>
        </row>
        <row r="88">
          <cell r="A88" t="str">
            <v>10921 - BLOM CGR - PARMA</v>
          </cell>
          <cell r="B88" t="str">
            <v>529 - SAN MARCO GAS</v>
          </cell>
        </row>
        <row r="89">
          <cell r="A89" t="str">
            <v>10922 - AERELBA /ALATOSCANA - CAMPO NELL'ELBA</v>
          </cell>
          <cell r="B89" t="str">
            <v>600 - CEMENTIR</v>
          </cell>
        </row>
        <row r="90">
          <cell r="A90" t="str">
            <v>10924 - AIR BP ITALIA - BARI</v>
          </cell>
          <cell r="B90" t="str">
            <v>601 - ITALCEMENTI</v>
          </cell>
        </row>
        <row r="91">
          <cell r="A91" t="str">
            <v>10925 - AIR BP ITALIA - AOSTA</v>
          </cell>
          <cell r="B91" t="str">
            <v>602 - CEMENTIZILLO</v>
          </cell>
        </row>
        <row r="92">
          <cell r="A92" t="str">
            <v>10926 - CARBOIL - GROTTAGLIE</v>
          </cell>
          <cell r="B92" t="str">
            <v>603 - CEMENTERIA DI MONSELICE</v>
          </cell>
        </row>
        <row r="93">
          <cell r="A93" t="str">
            <v>10927 - TAG BOLOGNA - BOLOGNA</v>
          </cell>
          <cell r="B93" t="str">
            <v>604 - HOLCIM ITALIA (Merone-CO)</v>
          </cell>
        </row>
        <row r="94">
          <cell r="A94" t="str">
            <v>10928 - GE.AR.TO. - TORTOLì</v>
          </cell>
          <cell r="B94" t="str">
            <v>605 - SACCI</v>
          </cell>
        </row>
        <row r="95">
          <cell r="A95" t="str">
            <v>10929 - BUNKERAGGI AEREI NORDEST - Sommacampagna</v>
          </cell>
          <cell r="B95" t="str">
            <v>606 - CEMENTI ROSSI</v>
          </cell>
        </row>
        <row r="96">
          <cell r="A96" t="str">
            <v>10930 - SKYTANKING - NAPOLI</v>
          </cell>
          <cell r="B96" t="str">
            <v>607 - AGENZIA CARBONI</v>
          </cell>
        </row>
        <row r="97">
          <cell r="A97" t="str">
            <v>10931 - ATA ALISERVIZI S.P.A. - VENEZIA</v>
          </cell>
          <cell r="B97" t="str">
            <v>608 - HOLCIM ITALIA (Comabbio-VA)</v>
          </cell>
        </row>
        <row r="98">
          <cell r="A98" t="str">
            <v>11000 - GAFFOIL - S. MARIA CAPUA VETERE</v>
          </cell>
          <cell r="B98" t="str">
            <v>609 - LAVORAZIONI ILVA</v>
          </cell>
        </row>
        <row r="99">
          <cell r="A99" t="str">
            <v>11001 - D'AIETTI PETROLI - Pantelleria</v>
          </cell>
          <cell r="B99" t="str">
            <v>610 - LUCCHINI (stab. Trieste 1)</v>
          </cell>
        </row>
        <row r="100">
          <cell r="A100" t="str">
            <v>11002 - OLEOTECNICA - SEGRATE</v>
          </cell>
          <cell r="B100" t="str">
            <v>611 - LUCCHINI (stab. Trieste 2)</v>
          </cell>
        </row>
        <row r="101">
          <cell r="A101" t="str">
            <v>11006 - AGRITERMO - PIACENZA</v>
          </cell>
          <cell r="B101" t="str">
            <v>612 - LUCCHINI (stab. Piombino)</v>
          </cell>
        </row>
        <row r="102">
          <cell r="A102" t="str">
            <v>11009 - LUDOIL (DARM PETROLI) - NOLA</v>
          </cell>
          <cell r="B102" t="str">
            <v>613 - ENERGY COAL</v>
          </cell>
        </row>
        <row r="103">
          <cell r="A103" t="str">
            <v>11011 - LA 91 PETROLI - PALMA CAMPANIA</v>
          </cell>
          <cell r="B103" t="str">
            <v>614 - S.I.A.P.</v>
          </cell>
        </row>
        <row r="104">
          <cell r="A104" t="str">
            <v>11013 - AGRIPETROLI - S.GIORGIO A CREMANO</v>
          </cell>
          <cell r="B104" t="str">
            <v>615 - MONGESANCARBO</v>
          </cell>
        </row>
        <row r="105">
          <cell r="A105" t="str">
            <v>11015 - ALBA DE BIASE &amp; C. SAS - POZZUOLI</v>
          </cell>
          <cell r="B105" t="str">
            <v>616 - CEMENTERIE ALDO BARBETTI</v>
          </cell>
        </row>
        <row r="106">
          <cell r="A106" t="str">
            <v>11023 - AVIONGAS - MONTICHIARI</v>
          </cell>
          <cell r="B106" t="str">
            <v>617 - ITALIANA COKE</v>
          </cell>
        </row>
        <row r="107">
          <cell r="A107" t="str">
            <v>11027 - GRUPPO DISTRIBUZIONE PETROLI - PIEVE DI SOLIGO</v>
          </cell>
          <cell r="B107" t="str">
            <v>618 - UNICALCE BREMBILLA</v>
          </cell>
        </row>
        <row r="108">
          <cell r="A108" t="str">
            <v>11028 - NUZZI PETROLI - GIOIA DEL COLLE</v>
          </cell>
          <cell r="B108" t="str">
            <v>619 - UNICALCE MAGGIANICO</v>
          </cell>
        </row>
        <row r="109">
          <cell r="A109" t="str">
            <v>11032 - CAMER - GALATINA</v>
          </cell>
          <cell r="B109" t="str">
            <v>620 - UNICALCE ITRI</v>
          </cell>
        </row>
        <row r="110">
          <cell r="A110" t="str">
            <v>11034 - J-PETROL - TERNI</v>
          </cell>
          <cell r="B110" t="str">
            <v>621 - UNICALCE LISSO</v>
          </cell>
        </row>
        <row r="111">
          <cell r="A111" t="str">
            <v>11035 - BASILE PETROLI - TARANTO</v>
          </cell>
          <cell r="B111" t="str">
            <v>622 - UNICALCE PALAGIANO</v>
          </cell>
        </row>
        <row r="112">
          <cell r="A112" t="str">
            <v>11036 - ECOFOX - VASTO</v>
          </cell>
          <cell r="B112" t="str">
            <v>623 - UNICOAL</v>
          </cell>
        </row>
        <row r="113">
          <cell r="A113" t="str">
            <v>11038 - FIRMIN EX PO TRASPORTI - LAVIS</v>
          </cell>
          <cell r="B113" t="str">
            <v>624 - CEMENTI VICTORIA</v>
          </cell>
        </row>
        <row r="114">
          <cell r="A114" t="str">
            <v>11041 - VENETA COMBUSTIBILI S.R.L. - TERRACINA</v>
          </cell>
          <cell r="B114" t="str">
            <v>625 - BUZZI UNICEM</v>
          </cell>
        </row>
        <row r="115">
          <cell r="A115" t="str">
            <v>11042 - PETROL FUEL - ROMA</v>
          </cell>
          <cell r="B115" t="str">
            <v>626 - COLACEM</v>
          </cell>
        </row>
        <row r="116">
          <cell r="A116" t="str">
            <v>11043 - BLANCO PETROLI - MODICA</v>
          </cell>
          <cell r="B116" t="str">
            <v>627 - FLORIO</v>
          </cell>
        </row>
        <row r="117">
          <cell r="A117" t="str">
            <v>11047 - SO.COM.CI - CIVITAVECCHIA</v>
          </cell>
          <cell r="B117" t="str">
            <v>628 - FERCARBO</v>
          </cell>
        </row>
        <row r="118">
          <cell r="A118" t="str">
            <v>11048 - MEDIASERVICE ITALIA - NAPOLI</v>
          </cell>
          <cell r="B118" t="str">
            <v>706 - A2A TRADING</v>
          </cell>
        </row>
        <row r="119">
          <cell r="A119" t="str">
            <v>11049 - SILVIA &amp; FIGLI SRL - LAMPEDUSA</v>
          </cell>
          <cell r="B119" t="str">
            <v>801 - VERSALIS PRIOLO</v>
          </cell>
        </row>
        <row r="120">
          <cell r="A120" t="str">
            <v>11052 - OPEC ORGANIZZAZIONE PETROLIFERA CAMPANA - SOMMA VESUVIANA</v>
          </cell>
          <cell r="B120" t="str">
            <v>803 - VERSALIS SARROCH</v>
          </cell>
        </row>
        <row r="121">
          <cell r="A121" t="str">
            <v>11053 - SACCNE PETROLI - MILI MARINA</v>
          </cell>
          <cell r="B121" t="str">
            <v>804 - VERSALIS MARGHERA</v>
          </cell>
        </row>
        <row r="122">
          <cell r="A122" t="str">
            <v>11054 - SOLDA'   VLADIMIRO SP.A. - CREAZZO</v>
          </cell>
          <cell r="B122" t="str">
            <v>805 - VERSALIS PORTO TORRES</v>
          </cell>
        </row>
        <row r="123">
          <cell r="A123" t="str">
            <v>11056 - B.P. ITALIA ex Castrol - BORGARO TORINESE</v>
          </cell>
          <cell r="B123" t="str">
            <v>807 - VERSALIS BRINDISI</v>
          </cell>
        </row>
        <row r="124">
          <cell r="A124" t="str">
            <v>11057 - SICILIANA CARBOLIO - CATANIA</v>
          </cell>
          <cell r="B124" t="str">
            <v>1000 - A2A</v>
          </cell>
        </row>
        <row r="125">
          <cell r="A125" t="str">
            <v>11060 - NAUTILIA S.R.L. - LIGNANO SABBIADORO</v>
          </cell>
          <cell r="B125" t="str">
            <v>1001 - ABD AIRPORT S.P.A.</v>
          </cell>
        </row>
        <row r="126">
          <cell r="A126" t="str">
            <v>11062 - GETOIL - VALMADONNA</v>
          </cell>
          <cell r="B126" t="str">
            <v>1002 - ACQUAPOWER</v>
          </cell>
        </row>
        <row r="127">
          <cell r="A127" t="str">
            <v>11066 - SOLAR - SIRACUSA</v>
          </cell>
          <cell r="B127" t="str">
            <v>1003 - AERELBA /ALATOSCANA</v>
          </cell>
        </row>
        <row r="128">
          <cell r="A128" t="str">
            <v>11075 - CAMASTRA PETROLI S.R.L. - LOCRI</v>
          </cell>
          <cell r="B128" t="str">
            <v>1004 - AEROPORTO DI REGGIO EMILIA</v>
          </cell>
        </row>
        <row r="129">
          <cell r="A129" t="str">
            <v>11082 - DAMA - LIMBIATE</v>
          </cell>
          <cell r="B129" t="str">
            <v>1005 - AERORIFORNIMENTI TIRRENICA A.R.T.</v>
          </cell>
        </row>
        <row r="130">
          <cell r="A130" t="str">
            <v>11083 - EOLIAN BUNKER - LIPARI</v>
          </cell>
          <cell r="B130" t="str">
            <v>1006 - AEROSERVICE</v>
          </cell>
        </row>
        <row r="131">
          <cell r="A131" t="str">
            <v>11087 - ACQUAPOWER - ROMA</v>
          </cell>
          <cell r="B131" t="str">
            <v>1007 - AGRIPETROLI</v>
          </cell>
        </row>
        <row r="132">
          <cell r="A132" t="str">
            <v>11090 - BARTOLOMEO LA CAVA COMBUSTIBILI SRL - MILI MARINA</v>
          </cell>
          <cell r="B132" t="str">
            <v>1008 - AGRITERMO</v>
          </cell>
        </row>
        <row r="133">
          <cell r="A133" t="str">
            <v>11091 - FANTASIA PETROLI - GAETA</v>
          </cell>
          <cell r="B133" t="str">
            <v>1009 - ALBA DE BIASE &amp; C. SAS</v>
          </cell>
        </row>
        <row r="134">
          <cell r="A134" t="str">
            <v>11093 - NAUTILUS CARBURANTI - PALERMO</v>
          </cell>
          <cell r="B134" t="str">
            <v>1010 - ALBERGO PETROLI</v>
          </cell>
        </row>
        <row r="135">
          <cell r="A135" t="str">
            <v>11097 - LEGNARO CARBURANTI - TORREGLIA</v>
          </cell>
          <cell r="B135" t="str">
            <v>1011 - ALIDAUNIA</v>
          </cell>
        </row>
        <row r="136">
          <cell r="A136" t="str">
            <v>11098 - CALOR SERVICE SRL - Palermo</v>
          </cell>
          <cell r="B136" t="str">
            <v>1012 - ALITRASPORTI AEREI ATA S.P.A.</v>
          </cell>
        </row>
        <row r="137">
          <cell r="A137" t="str">
            <v>11099 - CAMASTRA PETROLI S.P.A. - REGGIO CALABRIA</v>
          </cell>
          <cell r="B137" t="str">
            <v>1013 - ARADRIATICA S.R.L.</v>
          </cell>
        </row>
        <row r="138">
          <cell r="A138" t="str">
            <v>11100 - MOSCUZZA VINCENZO  &amp; C. - Augusta</v>
          </cell>
          <cell r="B138" t="str">
            <v>1014 - ATA ALISERVIZI S.P.A.</v>
          </cell>
        </row>
        <row r="139">
          <cell r="A139" t="str">
            <v>11101 - BLACK SERVICE S.R.L. - POMEZIA</v>
          </cell>
          <cell r="B139" t="str">
            <v>1015 - AVA AEROPORTO VILLANOVA D'ALBENGA</v>
          </cell>
        </row>
        <row r="140">
          <cell r="A140" t="str">
            <v>11102 - ORSI PETROLI - RAGAZZOLA DI ROCCABIANCA</v>
          </cell>
          <cell r="B140" t="str">
            <v>1016 - AVERSANA PETROLI</v>
          </cell>
        </row>
        <row r="141">
          <cell r="A141" t="str">
            <v>11104 - VALTER DEL DO' - CAPRIVA DEL FRIULI</v>
          </cell>
          <cell r="B141" t="str">
            <v>1017 - B.P. ITALIA ex Castrol</v>
          </cell>
        </row>
        <row r="142">
          <cell r="A142" t="str">
            <v>11105 - IVI PETROLIFERA - SANTA GIUSTA</v>
          </cell>
          <cell r="B142" t="str">
            <v>1018 - BARTOLOMEO LA CAVA COMBUSTIBILI SRL</v>
          </cell>
        </row>
        <row r="143">
          <cell r="A143" t="str">
            <v>11106 - DREOSSO  S.R.L. - PALMANOVA</v>
          </cell>
          <cell r="B143" t="str">
            <v>1019 - BASALTI ENERGIA</v>
          </cell>
        </row>
        <row r="144">
          <cell r="A144" t="str">
            <v>11107 - ME.COMB. - MILAZZO</v>
          </cell>
          <cell r="B144" t="str">
            <v>1020 - BASILE PETROLI</v>
          </cell>
        </row>
        <row r="145">
          <cell r="A145" t="str">
            <v>11108 - F.LLI PREVEDEL - TAIO</v>
          </cell>
          <cell r="B145" t="str">
            <v>1021 - BLACK SERVICE S.R.L.</v>
          </cell>
        </row>
        <row r="146">
          <cell r="A146" t="str">
            <v>11109 - AL.MAR. SRL - PALAU</v>
          </cell>
          <cell r="B146" t="str">
            <v>1022 - BLANCO PETROLI</v>
          </cell>
        </row>
        <row r="147">
          <cell r="A147" t="str">
            <v>11110 - ALPIGAS  - AOSTA</v>
          </cell>
          <cell r="B147" t="str">
            <v>1023 - BLOM CGR</v>
          </cell>
        </row>
        <row r="148">
          <cell r="A148" t="str">
            <v>11111 - AMALFI BUNKERN - Amalfi</v>
          </cell>
          <cell r="B148" t="str">
            <v>1024 - BORDANDINI IGINO</v>
          </cell>
        </row>
        <row r="149">
          <cell r="A149" t="str">
            <v>11112 - AUTOGAS NORD - Centallo</v>
          </cell>
          <cell r="B149" t="str">
            <v>1025 - BUNKERAGGI AEREI NORDEST</v>
          </cell>
        </row>
        <row r="150">
          <cell r="A150" t="str">
            <v>11113 - BELLINI SRL - Zanica</v>
          </cell>
          <cell r="B150" t="str">
            <v>1026 - CALOR SERVICE SRL</v>
          </cell>
        </row>
        <row r="151">
          <cell r="A151" t="str">
            <v>11114 - Bello Carburanti - Otranto</v>
          </cell>
          <cell r="B151" t="str">
            <v>1027 - CAMASTRA PETROLI S.P.A.</v>
          </cell>
        </row>
        <row r="152">
          <cell r="A152" t="str">
            <v>11115 - Bello Carburanti - Otranto</v>
          </cell>
          <cell r="B152" t="str">
            <v>1028 - CAMASTRA PETROLI S.R.L.</v>
          </cell>
        </row>
        <row r="153">
          <cell r="A153" t="str">
            <v>11116 - Benvenuti Ulisse - Pieve a Nievole</v>
          </cell>
          <cell r="B153" t="str">
            <v>1029 - CAMER</v>
          </cell>
        </row>
        <row r="154">
          <cell r="A154" t="str">
            <v>11117 - Brenntag Italia - Trezzano sul Naviglio</v>
          </cell>
          <cell r="B154" t="str">
            <v>1030 - CARBOIL</v>
          </cell>
        </row>
        <row r="155">
          <cell r="A155" t="str">
            <v>11118 - Bunkeraggi srl - TARANTO</v>
          </cell>
          <cell r="B155" t="str">
            <v>1031 - SODECO</v>
          </cell>
        </row>
        <row r="156">
          <cell r="A156" t="str">
            <v>11119 - Campisi Maria - Portopalo di Capopassero</v>
          </cell>
          <cell r="B156" t="str">
            <v>1032 - COSTIERI D'ALESIO</v>
          </cell>
        </row>
        <row r="157">
          <cell r="A157" t="str">
            <v>11120 - Carburanti Lubrificanti Argentario - Porto S. Stefano</v>
          </cell>
          <cell r="B157" t="str">
            <v>1033 - D'AIETTI PETROLI</v>
          </cell>
        </row>
        <row r="158">
          <cell r="A158" t="str">
            <v>11121 - Castmar srl  - Portopalo di Capopassero</v>
          </cell>
          <cell r="B158" t="str">
            <v>1034 - DAMA</v>
          </cell>
        </row>
        <row r="159">
          <cell r="A159" t="str">
            <v>11122 - Centro Alghemar - Alghero</v>
          </cell>
          <cell r="B159" t="str">
            <v>1035 - DECAL</v>
          </cell>
        </row>
        <row r="160">
          <cell r="A160" t="str">
            <v>11123 - Co. E Ci Transoil - LIVORNO</v>
          </cell>
          <cell r="B160" t="str">
            <v>1036 - DEPOSITI COSTIERI TRIESTE</v>
          </cell>
        </row>
        <row r="161">
          <cell r="A161" t="str">
            <v>11124 - Costantin spa - S. Margherita d'Adige</v>
          </cell>
          <cell r="B161" t="str">
            <v>1037 - DISMA</v>
          </cell>
        </row>
        <row r="162">
          <cell r="A162" t="str">
            <v>11125 - Coop. Mutua assistenza pescatori - Sciacca</v>
          </cell>
          <cell r="B162" t="str">
            <v>1038 - DREOSSO  S.R.L.</v>
          </cell>
        </row>
        <row r="163">
          <cell r="A163" t="str">
            <v>11126 - Coop. Pescatori di Pila - Porto Tolle</v>
          </cell>
          <cell r="B163" t="str">
            <v>1039 - EDISON</v>
          </cell>
        </row>
        <row r="164">
          <cell r="A164" t="str">
            <v>11127 - Damato Carburanti - Barletta</v>
          </cell>
          <cell r="B164" t="str">
            <v>1040 - EOLIAN BUNKER</v>
          </cell>
        </row>
        <row r="165">
          <cell r="A165" t="str">
            <v>11128 - Ditta Gianico Rosa - San Cipirello</v>
          </cell>
          <cell r="B165" t="str">
            <v>1041 - EUROPAM</v>
          </cell>
        </row>
        <row r="166">
          <cell r="A166" t="str">
            <v>11129 - Embraco Europe  - Riva presso Chieri</v>
          </cell>
          <cell r="B166" t="str">
            <v>1042 - F.LLI PREVEDEL</v>
          </cell>
        </row>
        <row r="167">
          <cell r="A167" t="str">
            <v>11130 - ESSO ITALIANA - Rivalta Scrivia</v>
          </cell>
          <cell r="B167" t="str">
            <v>1043 - FANTASIA PETROLI</v>
          </cell>
        </row>
        <row r="168">
          <cell r="A168" t="str">
            <v>11131 - Europam - Genova Bolzaneto</v>
          </cell>
          <cell r="B168" t="str">
            <v>1044 - FIRMIN EX PO TRASPORTI</v>
          </cell>
        </row>
        <row r="169">
          <cell r="A169" t="str">
            <v>11132 - Europam - Sestri Levante</v>
          </cell>
          <cell r="B169" t="str">
            <v>1045 - FOX PETROLI</v>
          </cell>
        </row>
        <row r="170">
          <cell r="A170" t="str">
            <v>11133 - F. Di Cesare Riscaldamenti sas - Roma</v>
          </cell>
          <cell r="B170" t="str">
            <v>1046 - GAFFOIL</v>
          </cell>
        </row>
        <row r="171">
          <cell r="A171" t="str">
            <v>11134 - Fanizza Francesco - Porto Cesareo</v>
          </cell>
          <cell r="B171" t="str">
            <v>1047 - GE.AR.TO.</v>
          </cell>
        </row>
        <row r="172">
          <cell r="A172" t="str">
            <v>11135 - F.lli D'Addato snc - Bari</v>
          </cell>
          <cell r="B172" t="str">
            <v>1048 - GEAC</v>
          </cell>
        </row>
        <row r="173">
          <cell r="A173" t="str">
            <v>11136 - Gaetano Salvemini - Molfetta</v>
          </cell>
          <cell r="B173" t="str">
            <v>1049 - GETOIL</v>
          </cell>
        </row>
        <row r="174">
          <cell r="A174" t="str">
            <v>11137 - Gardner Denver - Cormano</v>
          </cell>
          <cell r="B174" t="str">
            <v>1050 - GHIGI</v>
          </cell>
        </row>
        <row r="175">
          <cell r="A175" t="str">
            <v>11138 - Gardner Denver - Lonate Pozzolo</v>
          </cell>
          <cell r="B175" t="str">
            <v>1051 - GRUPPO DISTRIBUZIONE PETROLI</v>
          </cell>
        </row>
        <row r="176">
          <cell r="A176" t="str">
            <v>11139 - Getrasped srl - Magenta</v>
          </cell>
          <cell r="B176" t="str">
            <v>1052 - I.SE.CO.L.D.</v>
          </cell>
        </row>
        <row r="177">
          <cell r="A177" t="str">
            <v>11140 - Goldengas - Funo di Argelato</v>
          </cell>
          <cell r="B177" t="str">
            <v>1053 - INFRASTRUTTURE E GESTIONI S.P.A.</v>
          </cell>
        </row>
        <row r="178">
          <cell r="A178" t="str">
            <v>11141 - GT Nautica srl - Vernole</v>
          </cell>
          <cell r="B178" t="str">
            <v>1054 - IVI PETROLIFERA</v>
          </cell>
        </row>
        <row r="179">
          <cell r="A179" t="str">
            <v>11142 - Lemma Savino Carlo - Barletta</v>
          </cell>
          <cell r="B179" t="str">
            <v>1055 - J.V. ORIO</v>
          </cell>
        </row>
        <row r="180">
          <cell r="A180" t="str">
            <v>11143 - Liquigas  - Villar Perosa</v>
          </cell>
          <cell r="B180" t="str">
            <v>1056 - J-PETROL</v>
          </cell>
        </row>
        <row r="181">
          <cell r="A181" t="str">
            <v>11144 - Marbo Italia - Pogliano Milanese</v>
          </cell>
          <cell r="B181" t="str">
            <v>1057 - LA 91 PETROLI</v>
          </cell>
        </row>
        <row r="182">
          <cell r="A182" t="str">
            <v>11145 - Maria Aversano - Tortolì</v>
          </cell>
          <cell r="B182" t="str">
            <v>1058 - LA SUD PETROLI</v>
          </cell>
        </row>
        <row r="183">
          <cell r="A183" t="str">
            <v>11146 - Marineservice - SIRACUSA</v>
          </cell>
          <cell r="B183" t="str">
            <v>1059 - LEGNARO CARBURANTI</v>
          </cell>
        </row>
        <row r="184">
          <cell r="A184" t="str">
            <v>11147 - Milanese Petroli - Mareno di Piave</v>
          </cell>
          <cell r="B184" t="str">
            <v>1060 - LEVORATO MARCEVAGGI</v>
          </cell>
        </row>
        <row r="185">
          <cell r="A185" t="str">
            <v>11148 - Nova Stilmoil - Modena</v>
          </cell>
          <cell r="B185" t="str">
            <v>1061 - LOM PETROLCHIMICI</v>
          </cell>
        </row>
        <row r="186">
          <cell r="A186" t="str">
            <v>11149 - Panta Distribuzione - Bagnolo Cremasco</v>
          </cell>
          <cell r="B186" t="str">
            <v>1062 - LUDOIL (DARM PETROLI)</v>
          </cell>
        </row>
        <row r="187">
          <cell r="A187" t="str">
            <v>11150 - PETROL FUEL - Piombino</v>
          </cell>
          <cell r="B187" t="str">
            <v>1063 - MAXOIL</v>
          </cell>
        </row>
        <row r="188">
          <cell r="A188" t="str">
            <v>11151 - Petrolgas - Lastra a Signa</v>
          </cell>
          <cell r="B188" t="str">
            <v>1064 - MEDIASERVICE ITALIA</v>
          </cell>
        </row>
        <row r="189">
          <cell r="A189" t="str">
            <v>11152 - Provveditoria Marittima di Caorle - Caorle</v>
          </cell>
          <cell r="B189" t="str">
            <v>1065 - MERIDIONALE PETROLI</v>
          </cell>
        </row>
        <row r="190">
          <cell r="A190" t="str">
            <v>11153 - Quaker Italia  - Tradate</v>
          </cell>
          <cell r="B190" t="str">
            <v>1066 - MOSCUZZA VINCENZO  &amp; C.</v>
          </cell>
        </row>
        <row r="191">
          <cell r="A191" t="str">
            <v>11154 - Restiani - ALESSANDRIA</v>
          </cell>
          <cell r="B191" t="str">
            <v>1067 - NAUTILIA S.R.L.</v>
          </cell>
        </row>
        <row r="192">
          <cell r="A192" t="str">
            <v>11155 - Rilub - Ottaviano</v>
          </cell>
          <cell r="B192" t="str">
            <v>1068 - NAUTILUS CARBURANTI</v>
          </cell>
        </row>
        <row r="193">
          <cell r="A193" t="str">
            <v>11156 - Rum Antonio e Umberto - Porto Torres</v>
          </cell>
          <cell r="B193" t="str">
            <v>1069 - NUOVA LIBARNA</v>
          </cell>
        </row>
        <row r="194">
          <cell r="A194" t="str">
            <v>11157 - Serafini - Taggia</v>
          </cell>
          <cell r="B194" t="str">
            <v>1070 - NUZZI PETROLI</v>
          </cell>
        </row>
        <row r="195">
          <cell r="A195" t="str">
            <v>11158 - Servizio Mare  - Taggia</v>
          </cell>
          <cell r="B195" t="str">
            <v>1071 - OLEOTECNICA</v>
          </cell>
        </row>
        <row r="196">
          <cell r="A196" t="str">
            <v>11159 - Società cooperativa tra lavoratori della pesca - Mola di Bari</v>
          </cell>
          <cell r="B196" t="str">
            <v>1072 - OPEC ORGANIZZAZIONE PETROLIFERA CAMPANA</v>
          </cell>
        </row>
        <row r="197">
          <cell r="A197" t="str">
            <v>11160 - Società internazionale lubrificanti SLI - Vignole Borbera</v>
          </cell>
          <cell r="B197" t="str">
            <v>1073 - ORSI PETROLI</v>
          </cell>
        </row>
        <row r="198">
          <cell r="A198" t="str">
            <v>11161 - Synthesis s.p.a - Bianconese di Fontevivo</v>
          </cell>
          <cell r="B198" t="str">
            <v>1074 - PETRA</v>
          </cell>
        </row>
        <row r="199">
          <cell r="A199" t="str">
            <v>11162 - Testoni srl - Sassari</v>
          </cell>
          <cell r="B199" t="str">
            <v>1075 - PETROL FUEL</v>
          </cell>
        </row>
        <row r="200">
          <cell r="A200" t="str">
            <v>11163 - Tramontana Petroli - Manfredonia</v>
          </cell>
          <cell r="B200" t="str">
            <v>1076 - PETROLIG</v>
          </cell>
        </row>
        <row r="201">
          <cell r="A201" t="str">
            <v>11164 - Transport &amp; Trading - Olbia</v>
          </cell>
          <cell r="B201" t="str">
            <v>1077 - PETROVEN</v>
          </cell>
        </row>
        <row r="202">
          <cell r="A202" t="str">
            <v>11165 - Transport &amp; Trading - Olbia Sa Marinedda</v>
          </cell>
          <cell r="B202" t="str">
            <v>1078 - PINTA ZOTTOLO</v>
          </cell>
        </row>
        <row r="203">
          <cell r="A203" t="str">
            <v>11166 - Transport sas di Taula V. - Trinità d'Agulto</v>
          </cell>
          <cell r="B203" t="str">
            <v>1079 - PIR PETROLI</v>
          </cell>
        </row>
        <row r="204">
          <cell r="A204" t="str">
            <v>11167 - Transport sas di Taula V. - Sassari</v>
          </cell>
          <cell r="B204" t="str">
            <v>1080 - ERG OIL SICILIA</v>
          </cell>
        </row>
        <row r="205">
          <cell r="A205" t="str">
            <v>11168 - Velletri Luigi - Fasano</v>
          </cell>
          <cell r="B205" t="str">
            <v>1081 - RAFFINERIA DI  MILAZZO</v>
          </cell>
        </row>
        <row r="206">
          <cell r="A206" t="str">
            <v>11169 - Viscol spa - Ronco Scrivia</v>
          </cell>
          <cell r="B206" t="str">
            <v>1082 - RAMOIL</v>
          </cell>
        </row>
        <row r="207">
          <cell r="A207" t="str">
            <v>11170 - Viscol spa - Ronco Scrivia</v>
          </cell>
          <cell r="B207" t="str">
            <v>1083 - S.E.F.</v>
          </cell>
        </row>
        <row r="208">
          <cell r="A208" t="str">
            <v>11171 - Wuerth srl - Capena</v>
          </cell>
          <cell r="B208" t="str">
            <v>1084 - SACCNE PETROLI</v>
          </cell>
        </row>
        <row r="209">
          <cell r="A209" t="str">
            <v>11172 - Wuerth srl - Egna</v>
          </cell>
          <cell r="B209" t="str">
            <v>1085 - SARPOM</v>
          </cell>
        </row>
        <row r="210">
          <cell r="A210" t="str">
            <v>11173 - ZF Sachs Italia - Candiolo</v>
          </cell>
          <cell r="B210" t="str">
            <v>1086 - SASE S.P.A.</v>
          </cell>
        </row>
        <row r="211">
          <cell r="A211" t="str">
            <v>11174 - ZF Sachs Italia - Villar Perosa</v>
          </cell>
          <cell r="B211" t="str">
            <v>1087 - SASOL ITALY</v>
          </cell>
        </row>
        <row r="212">
          <cell r="A212" t="str">
            <v>11175 - OVEGAS SRL - FROSINONE</v>
          </cell>
          <cell r="B212" t="str">
            <v>1088 - SCAT PUNTI VENDITA</v>
          </cell>
        </row>
        <row r="213">
          <cell r="A213" t="str">
            <v>11176 - AUTOGAS RIVIERA - TAGGIA</v>
          </cell>
          <cell r="B213" t="str">
            <v>1089 - SERAM</v>
          </cell>
        </row>
        <row r="214">
          <cell r="A214" t="str">
            <v>11177 - FUCHS LUBRIFICANTI - BUTTIGLIERA D'ASTI</v>
          </cell>
          <cell r="B214" t="str">
            <v>1090 - SHELL ITALIA AVIAZIONE S.P.A.</v>
          </cell>
        </row>
        <row r="215">
          <cell r="A215" t="str">
            <v>11178 - CONSULENZE E GESTIONI - CASTELSARDO</v>
          </cell>
          <cell r="B215" t="str">
            <v>1091 - SICILIANA CARBOLIO</v>
          </cell>
        </row>
        <row r="216">
          <cell r="A216" t="str">
            <v>11179 - GAZPROMNEFT LUBRICANTS ITALIA - MODUGNO</v>
          </cell>
          <cell r="B216" t="str">
            <v>1092 - SIGEMI</v>
          </cell>
        </row>
        <row r="217">
          <cell r="A217" t="str">
            <v>11180 - RIVAMARE - IMPERIA</v>
          </cell>
          <cell r="B217" t="str">
            <v>1093 - SILVIA &amp; FIGLI SRL</v>
          </cell>
        </row>
        <row r="218">
          <cell r="A218" t="str">
            <v>11181 - COOP. MUTUA ASSISTENZA PESCATORI - SCIACCA</v>
          </cell>
          <cell r="B218" t="str">
            <v>1094 - SKYTANKING</v>
          </cell>
        </row>
        <row r="219">
          <cell r="A219" t="str">
            <v>11182 - COOP. PESCATORI DELTA PADANO - SCARDOVARI</v>
          </cell>
          <cell r="B219" t="str">
            <v>1095 - SO.COM.CI</v>
          </cell>
        </row>
        <row r="220">
          <cell r="A220" t="str">
            <v>11183 - MOBILITY POINT - ACITREZZA</v>
          </cell>
          <cell r="B220" t="str">
            <v>1096 - SOLAR</v>
          </cell>
        </row>
        <row r="221">
          <cell r="A221" t="str">
            <v>11184 - NORAUTO ITALIA - MONCALIERI</v>
          </cell>
          <cell r="B221" t="str">
            <v>1097 - SOLDA'  VLADIMIRO SP.A.</v>
          </cell>
        </row>
        <row r="222">
          <cell r="A222" t="str">
            <v>11185 - PANTA DISTRIBUZIONE SPA - BAGNOLO CREMASCO</v>
          </cell>
          <cell r="B222" t="str">
            <v>1098 - SYNDIAL</v>
          </cell>
        </row>
        <row r="223">
          <cell r="A223" t="str">
            <v>11186 - TERMOGAS - ANTEGNATE</v>
          </cell>
          <cell r="B223" t="str">
            <v>1099 - TAG BOLOGNA</v>
          </cell>
        </row>
        <row r="224">
          <cell r="A224" t="str">
            <v>11187 - BELLEMO CARBURANTI SRL - CHIOGGIA</v>
          </cell>
          <cell r="B224" t="str">
            <v>1100 - VALTER DEL DO'</v>
          </cell>
        </row>
        <row r="225">
          <cell r="A225" t="str">
            <v>12227 - EDISON - Vasto</v>
          </cell>
          <cell r="B225" t="str">
            <v>1101 - VENETA COMBUSTIBILI S.R.L.</v>
          </cell>
        </row>
        <row r="226">
          <cell r="A226" t="str">
            <v>12249 - C.O. NUOVO CENTRO OLIO - Gela</v>
          </cell>
          <cell r="B226" t="str">
            <v>1103 - TEK SERVICE SPA</v>
          </cell>
        </row>
        <row r="227">
          <cell r="A227" t="str">
            <v>12251 - C.O. RAGUSA - Ragusa</v>
          </cell>
          <cell r="B227" t="str">
            <v>1104 - PVB FUELS</v>
          </cell>
        </row>
        <row r="228">
          <cell r="A228" t="str">
            <v>12262 - C.O. VAL D'AGRI - Viggiano</v>
          </cell>
          <cell r="B228" t="str">
            <v>1105 - B.P.P. SPA</v>
          </cell>
        </row>
        <row r="229">
          <cell r="A229" t="str">
            <v>12273 - C.O. MOSTRINGIANO - PRIOLO</v>
          </cell>
          <cell r="B229" t="str">
            <v>1106 - PETRONAS LUBRIFICANTS DIV. RONDINE</v>
          </cell>
        </row>
        <row r="230">
          <cell r="A230" t="str">
            <v>13331 - EDISON - SIRACUSA</v>
          </cell>
          <cell r="B230" t="str">
            <v>1107 - ABRUZZO COSTIERO</v>
          </cell>
        </row>
        <row r="231">
          <cell r="A231" t="str">
            <v>13342 - C.O. TRECATE - S.MArtino di Trecate</v>
          </cell>
          <cell r="B231" t="str">
            <v>1108 - ADRIATICA PETROLI</v>
          </cell>
        </row>
        <row r="232">
          <cell r="A232" t="str">
            <v>13353 - C.O. 3 C.R.O. - Gela</v>
          </cell>
          <cell r="B232" t="str">
            <v>1109 - AL.MAR. SRL</v>
          </cell>
        </row>
        <row r="233">
          <cell r="A233" t="str">
            <v>13364 - C.O. 3 CROPP - Gela</v>
          </cell>
          <cell r="B233" t="str">
            <v>1110 - ALPIGAS</v>
          </cell>
        </row>
        <row r="234">
          <cell r="A234" t="str">
            <v>14455 - EDISON - Fermo</v>
          </cell>
          <cell r="B234" t="str">
            <v>1111 - AMALFI BUNKERN</v>
          </cell>
        </row>
        <row r="235">
          <cell r="A235" t="str">
            <v>15100 - INFRASTRUTTURE E GESTIONI S.P.A. - PARMA</v>
          </cell>
          <cell r="B235" t="str">
            <v>1112 - ATESINA GAS</v>
          </cell>
        </row>
        <row r="236">
          <cell r="A236" t="str">
            <v>17976 - ENI S.P.A. - GAETA</v>
          </cell>
          <cell r="B236" t="str">
            <v>1113 - BELLINI SRL</v>
          </cell>
        </row>
        <row r="237">
          <cell r="A237" t="str">
            <v>30025 - PETRA - RAVENNA</v>
          </cell>
          <cell r="B237" t="str">
            <v>1114 - BELLO CARBURANTI</v>
          </cell>
        </row>
        <row r="238">
          <cell r="A238" t="str">
            <v>30148 - LA PETROLIFERA ITALORUMENA - RAVENNA</v>
          </cell>
          <cell r="B238" t="str">
            <v>1115 - BENVENUTI ULISSE</v>
          </cell>
        </row>
        <row r="239">
          <cell r="A239" t="str">
            <v>30205 - ENEL PRODUZIONE - VENEZIA</v>
          </cell>
          <cell r="B239" t="str">
            <v>1116 - BRENNTAG SPA</v>
          </cell>
        </row>
        <row r="240">
          <cell r="A240" t="str">
            <v>30363 - TOTALERG - SAVONA</v>
          </cell>
          <cell r="B240" t="str">
            <v>1117 - BUNKERAGGI SRL</v>
          </cell>
        </row>
        <row r="241">
          <cell r="A241" t="str">
            <v>30364 - ENEL PRODUZIONE - CIVITAVECCHIA</v>
          </cell>
          <cell r="B241" t="str">
            <v>1118 - CAMPISI MARIA</v>
          </cell>
        </row>
        <row r="242">
          <cell r="A242" t="str">
            <v>30374 - ESSO ITALIANA - Vado Ligure</v>
          </cell>
          <cell r="B242" t="str">
            <v>1119 - CARBOTRADE GAS</v>
          </cell>
        </row>
        <row r="243">
          <cell r="A243" t="str">
            <v>30407 - ENI S.P.A. - Ortona</v>
          </cell>
          <cell r="B243" t="str">
            <v>1120 - CARBURANTI LUBRIFICANTI ARGENTARIO</v>
          </cell>
        </row>
        <row r="244">
          <cell r="A244" t="str">
            <v>30442 - IES ITALIANA ENERGIA E SERVIZI - VENEZIA</v>
          </cell>
          <cell r="B244" t="str">
            <v>1121 - CASTMAR SRL</v>
          </cell>
        </row>
        <row r="245">
          <cell r="A245" t="str">
            <v>30521 - PETROVEN - VENEZIA</v>
          </cell>
          <cell r="B245" t="str">
            <v>1122 - CENTRO ALGHEMAR</v>
          </cell>
        </row>
        <row r="246">
          <cell r="A246" t="str">
            <v>30611 - IPLOM - GENOVA FEGINO</v>
          </cell>
          <cell r="B246" t="str">
            <v>1123 - CO. E CI. TRANSOIL</v>
          </cell>
        </row>
        <row r="247">
          <cell r="A247" t="str">
            <v>30723 - ENEL PRODUZIONE - LIVORNO</v>
          </cell>
          <cell r="B247" t="str">
            <v>1124 - COSTANTIN SPA</v>
          </cell>
        </row>
        <row r="248">
          <cell r="A248" t="str">
            <v>30813 - DEPOSITI COSTIERI TRIESTE - TRIESTE</v>
          </cell>
          <cell r="B248" t="str">
            <v>1125 - COOP. MUTUA ASSISTENZA PESCATORI</v>
          </cell>
        </row>
        <row r="249">
          <cell r="A249" t="str">
            <v>30982 - COSTIERI D'ALESIO - LIVORNO</v>
          </cell>
          <cell r="B249" t="str">
            <v>1126 - COOPERATIVA PESCATORI DI PILA</v>
          </cell>
        </row>
        <row r="250">
          <cell r="A250" t="str">
            <v>31048 - ESSO ITALIANA - Napoli</v>
          </cell>
          <cell r="B250" t="str">
            <v>1127 - DAMATO CARBURANTI SRL</v>
          </cell>
        </row>
        <row r="251">
          <cell r="A251" t="str">
            <v>31149 - ENI S.P.A. - Napoli</v>
          </cell>
          <cell r="B251" t="str">
            <v>1128 - DITTA GIANICO ROSA</v>
          </cell>
        </row>
        <row r="252">
          <cell r="A252" t="str">
            <v>31162 - ENI S.P.A. - FIORENZUOLA D'ARDA</v>
          </cell>
          <cell r="B252" t="str">
            <v>1129 - EMBRACO EUROPE</v>
          </cell>
        </row>
        <row r="253">
          <cell r="A253" t="str">
            <v>31206 - SIGEMI - GENOVA</v>
          </cell>
          <cell r="B253" t="str">
            <v>1130 - F. DI CESARE RISCALDAMENTI SAS</v>
          </cell>
        </row>
        <row r="254">
          <cell r="A254" t="str">
            <v>31274 - E.ON PRODUZIONE S.P.A. - Tavazzano</v>
          </cell>
          <cell r="B254" t="str">
            <v>1131 - FANIZZA FRANCESCO</v>
          </cell>
        </row>
        <row r="255">
          <cell r="A255" t="str">
            <v>31375 - EDIPOWER - CHIVASSO</v>
          </cell>
          <cell r="B255" t="str">
            <v>1132 - FIORGAS</v>
          </cell>
        </row>
        <row r="256">
          <cell r="A256" t="str">
            <v>31498 - EDIPOWER - TURBIGO</v>
          </cell>
          <cell r="B256" t="str">
            <v>1133 - FRATELLI SINAGRA</v>
          </cell>
        </row>
        <row r="257">
          <cell r="A257" t="str">
            <v>31577 - EDIPOWER - PIACENZA</v>
          </cell>
          <cell r="B257" t="str">
            <v>1134 - F.LLI D'ADDATO SNC</v>
          </cell>
        </row>
        <row r="258">
          <cell r="A258" t="str">
            <v>31724 - ABRUZZO COSTIERO - PESCARA</v>
          </cell>
          <cell r="B258" t="str">
            <v>1135 - GAETANO SALVEMINI</v>
          </cell>
        </row>
        <row r="259">
          <cell r="A259" t="str">
            <v>31814 - ENI S.P.A. - CAGLIARI</v>
          </cell>
          <cell r="B259" t="str">
            <v>1136 - GARDNER DENVER</v>
          </cell>
        </row>
        <row r="260">
          <cell r="A260" t="str">
            <v>31959 - PETROLCHIMICA PARTENOPEA - NAPOLI</v>
          </cell>
          <cell r="B260" t="str">
            <v>1137 - GAS ADIGE LEGNAGO</v>
          </cell>
        </row>
        <row r="261">
          <cell r="A261" t="str">
            <v>32005 - TAMOIL ITALIA - S.MArtino di Trecate</v>
          </cell>
          <cell r="B261" t="str">
            <v>1138 - GETRASPED SRL</v>
          </cell>
        </row>
        <row r="262">
          <cell r="A262" t="str">
            <v>32049 - MERIDIONALE PETROLI - VIBO VALENTIA MARINA</v>
          </cell>
          <cell r="B262" t="str">
            <v>1139 - GT NAUTICA</v>
          </cell>
        </row>
        <row r="263">
          <cell r="A263" t="str">
            <v>32117 - ENI S.P.A. - ROMA</v>
          </cell>
          <cell r="B263" t="str">
            <v>1140 - LA PETROLIFERA ITALORUMENA</v>
          </cell>
        </row>
        <row r="264">
          <cell r="A264" t="str">
            <v>32139 - MERIDIONALE PETROLI - VIBO VALENTIA</v>
          </cell>
          <cell r="B264" t="str">
            <v>1141 - LEMMA SAVINO CARLO</v>
          </cell>
        </row>
        <row r="265">
          <cell r="A265" t="str">
            <v>32185 - ENEL PRODUZIONE - FIUMICINO</v>
          </cell>
          <cell r="B265" t="str">
            <v>1142 - OVEGAS SRL</v>
          </cell>
        </row>
        <row r="266">
          <cell r="A266" t="str">
            <v>32275 - ESSO ITALIANA - P.to Torres</v>
          </cell>
          <cell r="B266" t="str">
            <v>1143 - MARBO ITALIA</v>
          </cell>
        </row>
        <row r="267">
          <cell r="A267" t="str">
            <v>32343 - ITALCOST - NAPOLI</v>
          </cell>
          <cell r="B267" t="str">
            <v>1144 - MARIA AVERSANO</v>
          </cell>
        </row>
        <row r="268">
          <cell r="A268" t="str">
            <v>32422 - BUTANGAS SPA - P.to Torres</v>
          </cell>
          <cell r="B268" t="str">
            <v>1145 - MARINESERVICE</v>
          </cell>
        </row>
        <row r="269">
          <cell r="A269" t="str">
            <v>32523 - LA PETROLIFERA ITALORUMENA - RAVENNA</v>
          </cell>
          <cell r="B269" t="str">
            <v>1146 - ME.COMB.</v>
          </cell>
        </row>
        <row r="270">
          <cell r="A270" t="str">
            <v>32587 - ENI S.P.A. - Rho</v>
          </cell>
          <cell r="B270" t="str">
            <v>1147 - MILANESE PETROLI</v>
          </cell>
        </row>
        <row r="271">
          <cell r="A271" t="str">
            <v>32635 - Liquigas  - GENOVA</v>
          </cell>
          <cell r="B271" t="str">
            <v>1148 - NAPPI</v>
          </cell>
        </row>
        <row r="272">
          <cell r="A272" t="str">
            <v>32679 - ENEL PRODUZIONE - BARI</v>
          </cell>
          <cell r="B272" t="str">
            <v>1149 - NOVA STILMOIL</v>
          </cell>
        </row>
        <row r="273">
          <cell r="A273" t="str">
            <v>32714 - ENEL PRODUZIONE - CAVRIGLIA</v>
          </cell>
          <cell r="B273" t="str">
            <v>1150 - NUOVA C.L.A.R.</v>
          </cell>
        </row>
        <row r="274">
          <cell r="A274" t="str">
            <v>32984 - ENEL PRODUZIONE - PIEGARO</v>
          </cell>
          <cell r="B274" t="str">
            <v>1151 - OROGAS</v>
          </cell>
        </row>
        <row r="275">
          <cell r="A275" t="str">
            <v>33175 - ENI S.P.A. - Genova</v>
          </cell>
          <cell r="B275" t="str">
            <v>1152 - PANTA DISTRIBUZIONE</v>
          </cell>
        </row>
        <row r="276">
          <cell r="A276" t="str">
            <v>33208 - API Anonima Petroli Italiana - Barletta</v>
          </cell>
          <cell r="B276" t="str">
            <v>1153 - PETROLGAS</v>
          </cell>
        </row>
        <row r="277">
          <cell r="A277" t="str">
            <v>33513 - AVERSANA PETROLI - CASAL DI PRINCIPE</v>
          </cell>
          <cell r="B277" t="str">
            <v>1154 - PROVVEDITORIA MARITTIMA DI CAORLE</v>
          </cell>
        </row>
        <row r="278">
          <cell r="A278" t="str">
            <v>33546 - Liquigas  - CASNATE</v>
          </cell>
          <cell r="B278" t="str">
            <v>1155 - QUAKER ITALIA</v>
          </cell>
        </row>
        <row r="279">
          <cell r="A279" t="str">
            <v>33614 - BASALTI ENERGIA - VIBO VALENTIA</v>
          </cell>
          <cell r="B279" t="str">
            <v>1156 - RESTIANI SPA</v>
          </cell>
        </row>
        <row r="280">
          <cell r="A280" t="str">
            <v>33625 - SODECO - CIVITAVECCHIA</v>
          </cell>
          <cell r="B280" t="str">
            <v>1157 - RILUB</v>
          </cell>
        </row>
        <row r="281">
          <cell r="A281" t="str">
            <v>33715 - I.SE.CO.L.D. - Torre Annunziata</v>
          </cell>
          <cell r="B281" t="str">
            <v>1158 - RUM ANTONIO E UMBERTO</v>
          </cell>
        </row>
        <row r="282">
          <cell r="A282" t="str">
            <v>33726 - GETOIL - Genova</v>
          </cell>
          <cell r="B282" t="str">
            <v>1159 - SERAFINI</v>
          </cell>
        </row>
        <row r="283">
          <cell r="A283" t="str">
            <v>33849 - TOTALERG - S.MARTINO DI TRECATE</v>
          </cell>
          <cell r="B283" t="str">
            <v>1160 - SERVIZIO MARE</v>
          </cell>
        </row>
        <row r="284">
          <cell r="A284" t="str">
            <v>33873 - SODECO - CIVITAVECCHIA</v>
          </cell>
          <cell r="B284" t="str">
            <v>1161 - SOCIETA' COOPERATIVA TRA LAVORATORI DELLA PESCA</v>
          </cell>
        </row>
        <row r="285">
          <cell r="A285" t="str">
            <v>33884 - COSTIERO GAS LIVORNO - LIVORNO</v>
          </cell>
          <cell r="B285" t="str">
            <v>1162 - SOCIETA' INTERNAZIONALE LUBRIFICANTI SLI</v>
          </cell>
        </row>
        <row r="286">
          <cell r="A286" t="str">
            <v>34053 - MAXOIL - FIUMICINO</v>
          </cell>
          <cell r="B286" t="str">
            <v>1163 - SOVEGAS</v>
          </cell>
        </row>
        <row r="287">
          <cell r="A287" t="str">
            <v>34211 - DECAL - MARGHERA</v>
          </cell>
          <cell r="B287" t="str">
            <v>1164 - SYNTHESIS SPA</v>
          </cell>
        </row>
        <row r="288">
          <cell r="A288" t="str">
            <v>34255 - ENEL PRODUZIONE - LA SPEZIA</v>
          </cell>
          <cell r="B288" t="str">
            <v>1165 - TECNIGAS</v>
          </cell>
        </row>
        <row r="289">
          <cell r="A289" t="str">
            <v>34266 - TIRRENO POWER - CIVITAVECCHIA</v>
          </cell>
          <cell r="B289" t="str">
            <v>1166 - TESTONI SRL</v>
          </cell>
        </row>
        <row r="290">
          <cell r="A290" t="str">
            <v>34312 - PETROLIG - Vado Ligure</v>
          </cell>
          <cell r="B290" t="str">
            <v>1167 - TRAMONTANA PETROLI</v>
          </cell>
        </row>
        <row r="291">
          <cell r="A291" t="str">
            <v>34468 - ENEL PRODUZIONE - CAGLIARI</v>
          </cell>
          <cell r="B291" t="str">
            <v>1168 - TRANSPORT &amp; TRADING</v>
          </cell>
        </row>
        <row r="292">
          <cell r="A292" t="str">
            <v>34514 - SARPOM - Quiliano</v>
          </cell>
          <cell r="B292" t="str">
            <v>1169 - TRANSPORT SAS DI TAULA V.</v>
          </cell>
        </row>
        <row r="293">
          <cell r="A293" t="str">
            <v>34593 - ENI S.P.A. - Vibo Valentia</v>
          </cell>
          <cell r="B293" t="str">
            <v>1170 - VELLETRI LUIGI</v>
          </cell>
        </row>
        <row r="294">
          <cell r="A294" t="str">
            <v>34672 - ENI S.P.A. - RAVENNA</v>
          </cell>
          <cell r="B294" t="str">
            <v>1171 - VISCOL SPA</v>
          </cell>
        </row>
        <row r="295">
          <cell r="A295" t="str">
            <v>34751 - API Anonima Petroli Italiana - ROMA</v>
          </cell>
          <cell r="B295" t="str">
            <v>1172 - WUERTH SRL</v>
          </cell>
        </row>
        <row r="296">
          <cell r="A296" t="str">
            <v>34863 - ENI S.P.A. - P.to Torres</v>
          </cell>
          <cell r="B296" t="str">
            <v>1173 - ZF SACHS ITALIA</v>
          </cell>
        </row>
        <row r="297">
          <cell r="A297" t="str">
            <v>34885 - ENEL PRODUZIONE - LAINO BORGO</v>
          </cell>
          <cell r="B297" t="str">
            <v>1174 - ARI CHIMICA</v>
          </cell>
        </row>
        <row r="298">
          <cell r="A298" t="str">
            <v>34986 - ENEL PRODUZIONE - VENEZIA</v>
          </cell>
          <cell r="B298" t="str">
            <v>1175 - AUTOPROFI ITALIA</v>
          </cell>
        </row>
        <row r="299">
          <cell r="A299" t="str">
            <v>35065 - GOIL PETROLI SPA - NAPOLI</v>
          </cell>
          <cell r="B299" t="str">
            <v>1176 - AZELIS ITALIA</v>
          </cell>
        </row>
        <row r="300">
          <cell r="A300" t="str">
            <v>35098 - A2A - MONFALCONE</v>
          </cell>
          <cell r="B300" t="str">
            <v>1177 - CANADA INTERN. SRL</v>
          </cell>
        </row>
        <row r="301">
          <cell r="A301" t="str">
            <v>35109 - PETRONAS LUBRICANTS ITALIA - Napoli</v>
          </cell>
          <cell r="B301" t="str">
            <v>1178 - CTS SRL</v>
          </cell>
        </row>
        <row r="302">
          <cell r="A302" t="str">
            <v>35144 - IPLOM - BUSALLA</v>
          </cell>
          <cell r="B302" t="str">
            <v>1179 - DELPHI ITALIA AUTOMOVE SRL</v>
          </cell>
        </row>
        <row r="303">
          <cell r="A303" t="str">
            <v>35256 - FOX PETROLI - PESARO</v>
          </cell>
          <cell r="B303" t="str">
            <v>1180 - EICO NOVACHEM SRL</v>
          </cell>
        </row>
        <row r="304">
          <cell r="A304" t="str">
            <v>35267 - SIGEMI - ARQUATA SCRIVIA</v>
          </cell>
          <cell r="B304" t="str">
            <v>1181 - FATI SRL</v>
          </cell>
        </row>
        <row r="305">
          <cell r="A305" t="str">
            <v>35447 - ENEL PRODUZIONE - PORTOSCUSO</v>
          </cell>
          <cell r="B305" t="str">
            <v>1182 - FEBI ITALIA SRL</v>
          </cell>
        </row>
        <row r="306">
          <cell r="A306" t="str">
            <v>35471 - ENI S.P.A. - CIVITAVECCHIA</v>
          </cell>
          <cell r="B306" t="str">
            <v>1183 - FO. IN SNC</v>
          </cell>
        </row>
        <row r="307">
          <cell r="A307" t="str">
            <v>35583 - ESSO ITALIANA - Arluno</v>
          </cell>
          <cell r="B307" t="str">
            <v>1184 - FORTRON ITALIA SNC</v>
          </cell>
        </row>
        <row r="308">
          <cell r="A308" t="str">
            <v>35638 - SARPOM - Arluno</v>
          </cell>
          <cell r="B308" t="str">
            <v>1185 - GE.FA. SRL</v>
          </cell>
        </row>
        <row r="309">
          <cell r="A309" t="str">
            <v>35673 - ILVA - TARANTO</v>
          </cell>
          <cell r="B309" t="str">
            <v>1186 - HARLEY DAVIDSON ITALIA SRL</v>
          </cell>
        </row>
        <row r="310">
          <cell r="A310" t="str">
            <v>35752 - DE.CO. - ROMA</v>
          </cell>
          <cell r="B310" t="str">
            <v xml:space="preserve">1187 - HENKEL ITALIA </v>
          </cell>
        </row>
        <row r="311">
          <cell r="A311" t="str">
            <v>35807 - ESSO ITALIANA - Chivasso</v>
          </cell>
          <cell r="B311" t="str">
            <v>1188 - MCD ITALIA</v>
          </cell>
        </row>
        <row r="312">
          <cell r="A312" t="str">
            <v>35954 - ENEL PRODUZIONE - GUALDO CATTANEO</v>
          </cell>
          <cell r="B312" t="str">
            <v>1189 - INTERFLON ITALIA</v>
          </cell>
        </row>
        <row r="313">
          <cell r="A313" t="str">
            <v>36167 - SAN MARCO PETROLI - MARGHERA</v>
          </cell>
          <cell r="B313" t="str">
            <v>1190 - LUMAR ITALIA</v>
          </cell>
        </row>
        <row r="314">
          <cell r="A314" t="str">
            <v>36189 - ENI S.P.A. - Imperia</v>
          </cell>
          <cell r="B314" t="str">
            <v>1191 - MACON RESEARCH</v>
          </cell>
        </row>
        <row r="315">
          <cell r="A315" t="str">
            <v>36358 - SIGEMI - ARQUATA SCRIVIA</v>
          </cell>
          <cell r="B315" t="str">
            <v>1192 - MIKU CHEMIE ITALIA</v>
          </cell>
        </row>
        <row r="316">
          <cell r="A316" t="str">
            <v>36404 - ESSO ITALIANA - Turbigo</v>
          </cell>
          <cell r="B316" t="str">
            <v>1193 - P A SERVICE</v>
          </cell>
        </row>
        <row r="317">
          <cell r="A317" t="str">
            <v>36415 - SODECO - CIVITAVECCHIA</v>
          </cell>
          <cell r="B317" t="str">
            <v>1194 - PETRONAPHTE</v>
          </cell>
        </row>
        <row r="318">
          <cell r="A318" t="str">
            <v>36467 - SERAM - FIUMICINO</v>
          </cell>
          <cell r="B318" t="str">
            <v>1195 - RVN GROUP</v>
          </cell>
        </row>
        <row r="319">
          <cell r="A319" t="str">
            <v>36595 - E.ON PRODUZIONE S.P.A. - OSTIGLIA</v>
          </cell>
          <cell r="B319" t="str">
            <v>1196 - SAVINI CLAUDIO E FIGLI</v>
          </cell>
        </row>
        <row r="320">
          <cell r="A320" t="str">
            <v>36764 - Liquigas  - Volpiano</v>
          </cell>
          <cell r="B320" t="str">
            <v>1197 - SO.IT.EM</v>
          </cell>
        </row>
        <row r="321">
          <cell r="A321" t="str">
            <v>36819 - Q8 Quasar - Pregnana Milanese</v>
          </cell>
          <cell r="B321" t="str">
            <v>1198 - SIA EURO DELFIN INDUSTRY</v>
          </cell>
        </row>
        <row r="322">
          <cell r="A322" t="str">
            <v>36887 - ENI S.P.A. - Calenzano</v>
          </cell>
          <cell r="B322" t="str">
            <v>1199 - TOTAL GLASS LUBE GMBH</v>
          </cell>
        </row>
        <row r="323">
          <cell r="A323" t="str">
            <v>37258 - EDIPOWER - CREMONA</v>
          </cell>
          <cell r="B323" t="str">
            <v>1200 - UNISIDA EUROPLATING</v>
          </cell>
        </row>
        <row r="324">
          <cell r="A324" t="str">
            <v>37282 - KUWAIT PETROLEUM ITALIA - Napoli</v>
          </cell>
          <cell r="B324" t="str">
            <v>1201 - BOMAG ITALIA</v>
          </cell>
        </row>
        <row r="325">
          <cell r="A325" t="str">
            <v>37607 - ENI S.P.A. - GAETA</v>
          </cell>
          <cell r="B325" t="str">
            <v>1202 - PETROLUBE</v>
          </cell>
        </row>
        <row r="326">
          <cell r="A326" t="str">
            <v>37754 - IES ITALIANA ENERGIA E SERVIZI - MANTOVA</v>
          </cell>
          <cell r="B326" t="str">
            <v>1203 - BELLEMO CARBURANTI</v>
          </cell>
        </row>
        <row r="327">
          <cell r="A327" t="str">
            <v>37776 - API Anonima Petroli Italiana - FALCONARA MARITTIMA</v>
          </cell>
          <cell r="B327" t="str">
            <v>1204 - GOIL PETROLI</v>
          </cell>
        </row>
        <row r="328">
          <cell r="A328" t="str">
            <v>37967 - PETRONAS LUBRICANTS ITALIA - VILLASTELLONE</v>
          </cell>
          <cell r="B328" t="str">
            <v>1205 - MMR</v>
          </cell>
        </row>
        <row r="329">
          <cell r="A329" t="str">
            <v>38002 - LAMPOGAS NORD - CAMERI</v>
          </cell>
          <cell r="B329" t="str">
            <v>1207 - AUTOGAS RIVIERA SRL</v>
          </cell>
        </row>
        <row r="330">
          <cell r="A330" t="str">
            <v>38081 - EDIPOWER - BRINDISI</v>
          </cell>
          <cell r="B330" t="str">
            <v>1208 - LAMPOGAS NORD</v>
          </cell>
        </row>
        <row r="331">
          <cell r="A331" t="str">
            <v>38171 - ENEL PRODUZIONE - RAVENNA</v>
          </cell>
          <cell r="B331" t="str">
            <v>1209 - LAMPOGAS LOMBARDA</v>
          </cell>
        </row>
        <row r="332">
          <cell r="A332" t="str">
            <v>38327 - ENEL PRODUZIONE - GENOVA</v>
          </cell>
          <cell r="B332" t="str">
            <v>1210 - LAMPOGAS EMILIANA</v>
          </cell>
        </row>
        <row r="333">
          <cell r="A333" t="str">
            <v>38687 - AUTOGAS NORD - VOLPIANO</v>
          </cell>
          <cell r="B333" t="str">
            <v>1211 - TERMOGAS</v>
          </cell>
        </row>
        <row r="334">
          <cell r="A334" t="str">
            <v>38698 - LAMPOGAS LOMBARDA - CROSIO DELLA VALLE</v>
          </cell>
          <cell r="B334" t="str">
            <v>1212 - LAMPOGAS FRIULI</v>
          </cell>
        </row>
        <row r="335">
          <cell r="A335" t="str">
            <v>38755 - SYNTHESIS CHIMICA - CASTELLO D'AGOGNA</v>
          </cell>
          <cell r="B335" t="str">
            <v>1213 - MITO TRASPORTI</v>
          </cell>
        </row>
        <row r="336">
          <cell r="A336" t="str">
            <v>38788 - TIRRENO POWER - VADO LIGURE</v>
          </cell>
          <cell r="B336" t="str">
            <v>1214 - MONGAS</v>
          </cell>
        </row>
        <row r="337">
          <cell r="A337" t="str">
            <v>39082 - ENEL PRODUZIONE - CASTEL S. GIOVANNI</v>
          </cell>
          <cell r="B337" t="str">
            <v>1215 - CONSULENZE E GESTIONI</v>
          </cell>
        </row>
        <row r="338">
          <cell r="A338" t="str">
            <v>39161 - SYNDIAL - Cirò Marina</v>
          </cell>
          <cell r="B338" t="str">
            <v>1216 - CARBURANTI LUBRIFICANTI ARGENTARIO</v>
          </cell>
        </row>
        <row r="339">
          <cell r="A339" t="str">
            <v>39486 - Liquigas  - ALBENGA</v>
          </cell>
          <cell r="B339" t="str">
            <v>1217 - RIVAMARE</v>
          </cell>
        </row>
        <row r="340">
          <cell r="A340" t="str">
            <v>39565 - ENEL PRODUZIONE - PIOMBINO</v>
          </cell>
          <cell r="B340" t="str">
            <v>1218 - COOP. PESCATORI DELTA PADANO</v>
          </cell>
        </row>
        <row r="341">
          <cell r="A341" t="str">
            <v>39723 - NUOVA LIBARNA - ARQUATA SCRIVIA</v>
          </cell>
          <cell r="B341" t="str">
            <v>1219 - MOBILITY POINT</v>
          </cell>
        </row>
        <row r="342">
          <cell r="A342" t="str">
            <v>40206 - MAXCOM PETROLI - CASSINA DE'  PECCHI</v>
          </cell>
          <cell r="B342" t="str">
            <v>1220 - NORAUTO ITALIA</v>
          </cell>
        </row>
        <row r="343">
          <cell r="A343" t="str">
            <v>40318 - ENEL PRODUZIONE - PORTOSCUSO</v>
          </cell>
          <cell r="B343" t="str">
            <v>1221 - PANTA DISTRIBUZIONE SPA</v>
          </cell>
        </row>
        <row r="344">
          <cell r="A344" t="str">
            <v>40419 - ENEL PRODUZIONE - CODRONGIANUS</v>
          </cell>
          <cell r="B344" t="str">
            <v>1222 - STIHL SPA</v>
          </cell>
        </row>
        <row r="345">
          <cell r="A345" t="str">
            <v>40544 - ENI S.P.A. - ROMA</v>
          </cell>
          <cell r="B345" t="str">
            <v>1223 - MAKITA SPA</v>
          </cell>
        </row>
        <row r="346">
          <cell r="A346" t="str">
            <v>40623 - TECNIGAS - PREVALLE</v>
          </cell>
          <cell r="B346" t="str">
            <v>1224 - SYNTHESIS CHIMICA</v>
          </cell>
        </row>
        <row r="347">
          <cell r="A347" t="str">
            <v>40926 - E.ON PRODUZIONE S.P.A. - Sassari</v>
          </cell>
          <cell r="B347" t="str">
            <v>1225 - GIULIANA BUNKERAGGI SPA</v>
          </cell>
        </row>
        <row r="348">
          <cell r="A348" t="str">
            <v>41286 - ENEL PRODUZIONE - ROSSANO CALABRO</v>
          </cell>
          <cell r="B348" t="str">
            <v>1226 - FINCANTIERI SPA</v>
          </cell>
        </row>
        <row r="349">
          <cell r="A349" t="str">
            <v>41962 - MONGAS - ISSOGNE</v>
          </cell>
          <cell r="B349" t="str">
            <v>1227 - R.A.I.</v>
          </cell>
        </row>
        <row r="350">
          <cell r="A350" t="str">
            <v>42118 - SHELL ITALIA S.P.A. - VISCO</v>
          </cell>
        </row>
        <row r="351">
          <cell r="A351" t="str">
            <v>42455 - SARAS - Sarroch</v>
          </cell>
        </row>
        <row r="352">
          <cell r="A352" t="str">
            <v>42478 - Liquigas  - TRECATE</v>
          </cell>
        </row>
        <row r="353">
          <cell r="A353" t="str">
            <v>42581 - ENEL PRODUZIONE - PORTO TOLLE</v>
          </cell>
        </row>
        <row r="354">
          <cell r="A354" t="str">
            <v>42603 - SIGEMI - Lacchiarella</v>
          </cell>
        </row>
        <row r="355">
          <cell r="A355" t="str">
            <v>42715 - IPEM - BRINDISI</v>
          </cell>
        </row>
        <row r="356">
          <cell r="A356" t="str">
            <v>42748 - Liquigas  - CREMONA</v>
          </cell>
        </row>
        <row r="357">
          <cell r="A357" t="str">
            <v>43053 - SOVEGAS - TERRANOVA DE PASSERINI</v>
          </cell>
        </row>
        <row r="358">
          <cell r="A358" t="str">
            <v>43198 - ENEL PRODUZIONE - MADDALONI</v>
          </cell>
        </row>
        <row r="359">
          <cell r="A359" t="str">
            <v>43233 - ENEL PRODUZIONE - CIVITAVECCHIA</v>
          </cell>
        </row>
        <row r="360">
          <cell r="A360" t="str">
            <v>43266 - ENEL PRODUZIONE - ASSEMINI</v>
          </cell>
        </row>
        <row r="361">
          <cell r="A361" t="str">
            <v>43378 - EDIPOWER - SERMIDE</v>
          </cell>
        </row>
        <row r="362">
          <cell r="A362" t="str">
            <v>43389 - ENEL PRODUZIONE - TRINO VERCELLESE</v>
          </cell>
        </row>
        <row r="363">
          <cell r="A363" t="str">
            <v>43391 - SOCIETA' ITALIANA GAS LIQUIDI - TORRIANA</v>
          </cell>
        </row>
        <row r="364">
          <cell r="A364" t="str">
            <v>43457 - API Anonima Petroli Italiana - Barletta</v>
          </cell>
        </row>
        <row r="365">
          <cell r="A365" t="str">
            <v>43468 - ENEL PRODUZIONE - CAMERATA PICENA</v>
          </cell>
        </row>
        <row r="366">
          <cell r="A366" t="str">
            <v>43503 - ENEL PRODUZIONE - ALESSANDRIA</v>
          </cell>
        </row>
        <row r="367">
          <cell r="A367" t="str">
            <v>43716 - ATESINA GAS - LAVIS</v>
          </cell>
        </row>
        <row r="368">
          <cell r="A368" t="str">
            <v>43749 - E.ON PRODUZIONE S.P.A. - BORGO SAN GIOVANNI</v>
          </cell>
        </row>
        <row r="369">
          <cell r="A369" t="str">
            <v>43795 - SCAT PUNTI VENDITA - REGGIO EMILIA</v>
          </cell>
        </row>
        <row r="370">
          <cell r="A370" t="str">
            <v>43817 - ENEL PRODUZIONE - CARPI</v>
          </cell>
        </row>
        <row r="371">
          <cell r="A371" t="str">
            <v>43997 - ENEL PRODUZIONE - CASCINA</v>
          </cell>
        </row>
        <row r="372">
          <cell r="A372" t="str">
            <v>44021 - ENEL PRODUZIONE - GIUGLIANO IN CAMPANIA</v>
          </cell>
        </row>
        <row r="373">
          <cell r="A373" t="str">
            <v>44087 - CARBOTRADE GAS - ALESSANDRIA</v>
          </cell>
        </row>
        <row r="374">
          <cell r="A374" t="str">
            <v>44166 - ENEL PRODUZIONE - CAMPOMARINO</v>
          </cell>
        </row>
        <row r="375">
          <cell r="A375" t="str">
            <v>44493 - GAS ADIGE LEGNAGO - LEGNAGO</v>
          </cell>
        </row>
        <row r="376">
          <cell r="A376" t="str">
            <v>44504 - ENI S.P.A. - POMEZIA</v>
          </cell>
        </row>
        <row r="377">
          <cell r="A377" t="str">
            <v>44548 - CONQUORDOIL - CASTESSAR GUIDOBONO</v>
          </cell>
        </row>
        <row r="378">
          <cell r="A378" t="str">
            <v>44741 - ENEL PRODUZIONE - BRINDISI SUD</v>
          </cell>
        </row>
        <row r="379">
          <cell r="A379" t="str">
            <v>44864 - ENI S.P.A. - Volpiano</v>
          </cell>
        </row>
        <row r="380">
          <cell r="A380" t="str">
            <v>45077 - AUTOGAS NORD - COGOLETTO</v>
          </cell>
        </row>
        <row r="381">
          <cell r="A381" t="str">
            <v>45134 - FIORGAS - GORLAGO</v>
          </cell>
        </row>
        <row r="382">
          <cell r="A382" t="str">
            <v>45257 - SHELL ITALIA - CISLIANO</v>
          </cell>
        </row>
        <row r="383">
          <cell r="A383" t="str">
            <v>45426 - PUBLIGAS VERONA SPA - Verona</v>
          </cell>
        </row>
        <row r="384">
          <cell r="A384" t="str">
            <v>45628 - LAMPOGAS EMILIANA - FONTEVIVO</v>
          </cell>
        </row>
        <row r="385">
          <cell r="A385" t="str">
            <v>45652 - SHELL ITALIA S.P.A. - Muggia</v>
          </cell>
        </row>
        <row r="386">
          <cell r="A386" t="str">
            <v>45668 - ENEL PRODUZIONE - SESSA AURUNCA</v>
          </cell>
        </row>
        <row r="387">
          <cell r="A387" t="str">
            <v>45685 - ENEL PRODUZIONE - ASCOLI SATRIANO</v>
          </cell>
        </row>
        <row r="388">
          <cell r="A388" t="str">
            <v>45718 - Goldengas - JESI</v>
          </cell>
        </row>
        <row r="389">
          <cell r="A389" t="str">
            <v>45742 - BADANO GAS - GIUSTENICE</v>
          </cell>
        </row>
        <row r="390">
          <cell r="A390" t="str">
            <v>45775 - MITO TRASPORTI - VOLPEGLINO</v>
          </cell>
        </row>
        <row r="391">
          <cell r="A391" t="str">
            <v>45808 - DISMA - AEREOPORTO MALPENSA</v>
          </cell>
        </row>
        <row r="392">
          <cell r="A392" t="str">
            <v>45821 - Liquigas  - QUARGNENTO</v>
          </cell>
        </row>
        <row r="393">
          <cell r="A393" t="str">
            <v>45909 - ENEL PRODUZIONE - GIOIA TAURO</v>
          </cell>
        </row>
        <row r="394">
          <cell r="A394" t="str">
            <v>45944 - ENEL PRODUZIONE - MONTALTO DI CASTRO</v>
          </cell>
        </row>
        <row r="395">
          <cell r="A395" t="str">
            <v>45989 - ENEL PRODUZIONE - LARINO</v>
          </cell>
        </row>
        <row r="396">
          <cell r="A396" t="str">
            <v>46146 - EUROPAM - GENOVA</v>
          </cell>
        </row>
        <row r="397">
          <cell r="A397" t="str">
            <v>46181 - LA SUD PETROLI - NAPOLI</v>
          </cell>
        </row>
        <row r="398">
          <cell r="A398" t="str">
            <v>46438 - LAMPOGAS FRIULI - S.GIORGIO DI NOGARO</v>
          </cell>
        </row>
        <row r="399">
          <cell r="A399" t="str">
            <v>46473 - KUWAIT PETROLEUM ITALIA - Napoli</v>
          </cell>
        </row>
        <row r="400">
          <cell r="A400" t="str">
            <v>46528 - ALPHA TRADING - GENOVA</v>
          </cell>
        </row>
        <row r="401">
          <cell r="A401" t="str">
            <v>46719 - ALBERGO PETROLI - BARI</v>
          </cell>
        </row>
        <row r="402">
          <cell r="A402" t="str">
            <v>46754 - SAN MARCO GAS LOGISTICA E SERVIZI - PORTOGRUARO</v>
          </cell>
        </row>
        <row r="403">
          <cell r="A403" t="str">
            <v>46901 - OROGAS - LEGNAGO</v>
          </cell>
        </row>
        <row r="404">
          <cell r="A404" t="str">
            <v>47114 - LOM PETROLCHIMICI - MASSA</v>
          </cell>
        </row>
        <row r="405">
          <cell r="A405" t="str">
            <v>80109 - ENEL PRODUZIONE - TERMINI IMERESE</v>
          </cell>
        </row>
        <row r="406">
          <cell r="A406" t="str">
            <v>80111 - ENEL PRODUZIONE - PORTO EMPEDOCLE</v>
          </cell>
        </row>
        <row r="407">
          <cell r="A407" t="str">
            <v>80122 - ENEL PRODUZIONE - Augusta</v>
          </cell>
        </row>
        <row r="408">
          <cell r="A408" t="str">
            <v>80133 - ENEL PRODUZIONE - MILAZZO</v>
          </cell>
        </row>
        <row r="409">
          <cell r="A409" t="str">
            <v>80144 - ENEL PRODUZIONE - PRIOLO</v>
          </cell>
        </row>
        <row r="410">
          <cell r="A410" t="str">
            <v>80267 - ESSO ITALIANA - Palermo</v>
          </cell>
        </row>
        <row r="411">
          <cell r="A411" t="str">
            <v>80278 - ESSO ITALIANA - Augusta</v>
          </cell>
        </row>
        <row r="412">
          <cell r="A412" t="str">
            <v>80289 - ENI S.P.A. - Palermo</v>
          </cell>
        </row>
        <row r="413">
          <cell r="A413" t="str">
            <v>80302 - PINTA ZOTTOLO - MAZARA DEL VALLO</v>
          </cell>
        </row>
        <row r="414">
          <cell r="A414" t="str">
            <v>80357 - MAXCOM PETROLI - Augusta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34"/>
  <sheetViews>
    <sheetView workbookViewId="0">
      <selection activeCell="B13" sqref="B13"/>
    </sheetView>
  </sheetViews>
  <sheetFormatPr defaultRowHeight="12.75" x14ac:dyDescent="0.2"/>
  <cols>
    <col min="1" max="1" width="44.28515625" bestFit="1" customWidth="1"/>
    <col min="2" max="2" width="13" bestFit="1" customWidth="1"/>
    <col min="3" max="3" width="16.42578125" bestFit="1" customWidth="1"/>
    <col min="4" max="4" width="37.5703125" bestFit="1" customWidth="1"/>
    <col min="7" max="7" width="36.7109375" bestFit="1" customWidth="1"/>
    <col min="8" max="8" width="8.85546875" bestFit="1" customWidth="1"/>
  </cols>
  <sheetData>
    <row r="1" spans="1:8" x14ac:dyDescent="0.2">
      <c r="B1" s="37" t="s">
        <v>27</v>
      </c>
    </row>
    <row r="2" spans="1:8" ht="15" customHeight="1" x14ac:dyDescent="0.25">
      <c r="A2" s="16" t="s">
        <v>16</v>
      </c>
      <c r="B2" s="64">
        <v>10311000</v>
      </c>
    </row>
    <row r="3" spans="1:8" ht="15" customHeight="1" x14ac:dyDescent="0.25">
      <c r="A3" s="16" t="s">
        <v>76</v>
      </c>
      <c r="B3" s="64">
        <v>44351009.364999995</v>
      </c>
      <c r="D3" s="66" t="s">
        <v>61</v>
      </c>
      <c r="E3" s="66"/>
      <c r="G3" s="66" t="s">
        <v>66</v>
      </c>
      <c r="H3" s="66"/>
    </row>
    <row r="4" spans="1:8" ht="18.75" customHeight="1" x14ac:dyDescent="0.25">
      <c r="A4" s="16" t="s">
        <v>17</v>
      </c>
      <c r="B4" s="18">
        <f>+B2/B3</f>
        <v>0.23248625335992962</v>
      </c>
      <c r="D4" s="66"/>
      <c r="E4" s="66"/>
      <c r="G4" s="66"/>
      <c r="H4" s="66"/>
    </row>
    <row r="5" spans="1:8" ht="60" x14ac:dyDescent="0.25">
      <c r="A5" s="19" t="s">
        <v>13</v>
      </c>
      <c r="B5" s="17">
        <v>90</v>
      </c>
      <c r="D5" s="40" t="s">
        <v>62</v>
      </c>
      <c r="E5" s="41" t="s">
        <v>63</v>
      </c>
      <c r="G5" s="40" t="s">
        <v>67</v>
      </c>
      <c r="H5" s="44" t="s">
        <v>68</v>
      </c>
    </row>
    <row r="6" spans="1:8" ht="15" x14ac:dyDescent="0.25">
      <c r="A6" s="19" t="s">
        <v>14</v>
      </c>
      <c r="B6" s="17">
        <f>30-B7</f>
        <v>16</v>
      </c>
      <c r="D6" s="42" t="s">
        <v>4</v>
      </c>
      <c r="E6" s="43">
        <v>1.0649999999999999</v>
      </c>
      <c r="G6" s="43" t="s">
        <v>9</v>
      </c>
      <c r="H6" s="43">
        <v>1.0649999999999999</v>
      </c>
    </row>
    <row r="7" spans="1:8" ht="15" x14ac:dyDescent="0.25">
      <c r="A7" s="19" t="s">
        <v>57</v>
      </c>
      <c r="B7" s="17">
        <v>14</v>
      </c>
      <c r="D7" s="42" t="s">
        <v>42</v>
      </c>
      <c r="E7" s="43">
        <v>0.96</v>
      </c>
      <c r="G7" s="43" t="s">
        <v>0</v>
      </c>
      <c r="H7" s="43">
        <v>1.0649999999999999</v>
      </c>
    </row>
    <row r="8" spans="1:8" ht="15" x14ac:dyDescent="0.25">
      <c r="A8" s="19" t="s">
        <v>22</v>
      </c>
      <c r="B8" s="20">
        <v>0.1</v>
      </c>
      <c r="D8" s="42" t="s">
        <v>41</v>
      </c>
      <c r="E8" s="43">
        <v>1.0649999999999999</v>
      </c>
      <c r="G8" s="45" t="s">
        <v>12</v>
      </c>
      <c r="H8" s="43">
        <v>1.2</v>
      </c>
    </row>
    <row r="9" spans="1:8" ht="15" x14ac:dyDescent="0.25">
      <c r="A9" s="16" t="s">
        <v>21</v>
      </c>
      <c r="B9" s="17">
        <f>+B2/(1-B8)+B11/1.2*(1.2-1.065)</f>
        <v>11843329.166666666</v>
      </c>
      <c r="D9" s="42" t="s">
        <v>1</v>
      </c>
      <c r="E9" s="43">
        <v>1.0649999999999999</v>
      </c>
      <c r="G9" s="43" t="s">
        <v>2</v>
      </c>
      <c r="H9" s="43">
        <v>1.2</v>
      </c>
    </row>
    <row r="10" spans="1:8" ht="15" x14ac:dyDescent="0.25">
      <c r="A10" s="21" t="s">
        <v>18</v>
      </c>
      <c r="B10" s="17">
        <f>+B9-B11</f>
        <v>8406329.166666666</v>
      </c>
      <c r="D10" s="42" t="s">
        <v>2</v>
      </c>
      <c r="E10" s="43">
        <v>1.0649999999999999</v>
      </c>
      <c r="G10" s="43" t="s">
        <v>8</v>
      </c>
      <c r="H10" s="43">
        <v>1.2</v>
      </c>
    </row>
    <row r="11" spans="1:8" ht="15" x14ac:dyDescent="0.25">
      <c r="A11" s="21" t="s">
        <v>19</v>
      </c>
      <c r="B11" s="17">
        <f>+B2*(B6+B7)/B5</f>
        <v>3437000</v>
      </c>
      <c r="D11" s="43" t="s">
        <v>64</v>
      </c>
      <c r="E11" s="43">
        <v>0</v>
      </c>
      <c r="G11" s="45" t="s">
        <v>1</v>
      </c>
      <c r="H11" s="43">
        <v>1.2</v>
      </c>
    </row>
    <row r="12" spans="1:8" ht="15" x14ac:dyDescent="0.25">
      <c r="D12" s="43" t="s">
        <v>65</v>
      </c>
      <c r="E12" s="43">
        <v>0</v>
      </c>
      <c r="G12" s="43" t="s">
        <v>69</v>
      </c>
      <c r="H12" s="43">
        <v>1.2</v>
      </c>
    </row>
    <row r="13" spans="1:8" ht="15" x14ac:dyDescent="0.25">
      <c r="A13" s="16" t="s">
        <v>58</v>
      </c>
      <c r="B13" s="64">
        <v>42622803.780000009</v>
      </c>
      <c r="D13" s="42" t="s">
        <v>6</v>
      </c>
      <c r="E13" s="43">
        <v>1.0649999999999999</v>
      </c>
      <c r="G13" s="45" t="s">
        <v>3</v>
      </c>
      <c r="H13" s="43">
        <v>1.2</v>
      </c>
    </row>
    <row r="14" spans="1:8" ht="15" x14ac:dyDescent="0.25">
      <c r="D14" s="42" t="s">
        <v>7</v>
      </c>
      <c r="E14" s="43">
        <v>1.0649999999999999</v>
      </c>
      <c r="G14" s="45" t="s">
        <v>56</v>
      </c>
      <c r="H14" s="43">
        <v>1.2</v>
      </c>
    </row>
    <row r="15" spans="1:8" ht="15" x14ac:dyDescent="0.25">
      <c r="D15" s="43" t="s">
        <v>15</v>
      </c>
      <c r="E15" s="43">
        <v>1.0649999999999999</v>
      </c>
      <c r="G15" s="45" t="s">
        <v>59</v>
      </c>
      <c r="H15" s="43">
        <v>1.2</v>
      </c>
    </row>
    <row r="16" spans="1:8" ht="15" x14ac:dyDescent="0.25">
      <c r="C16" s="47"/>
      <c r="D16" s="43" t="s">
        <v>9</v>
      </c>
      <c r="E16" s="43">
        <v>1.0649999999999999</v>
      </c>
      <c r="G16" s="45" t="s">
        <v>60</v>
      </c>
      <c r="H16" s="43">
        <v>1.2</v>
      </c>
    </row>
    <row r="17" spans="4:8" ht="15" x14ac:dyDescent="0.25">
      <c r="D17" s="42" t="s">
        <v>43</v>
      </c>
      <c r="E17" s="43">
        <v>1.0649999999999999</v>
      </c>
      <c r="F17" s="23"/>
      <c r="G17" s="43" t="s">
        <v>4</v>
      </c>
      <c r="H17" s="43">
        <v>1.0649999999999999</v>
      </c>
    </row>
    <row r="18" spans="4:8" ht="15" x14ac:dyDescent="0.25">
      <c r="D18" s="42" t="s">
        <v>3</v>
      </c>
      <c r="E18" s="43">
        <v>1.0649999999999999</v>
      </c>
      <c r="G18" s="43" t="s">
        <v>5</v>
      </c>
      <c r="H18" s="43">
        <v>1.0649999999999999</v>
      </c>
    </row>
    <row r="19" spans="4:8" ht="15" x14ac:dyDescent="0.25">
      <c r="D19" s="42" t="s">
        <v>39</v>
      </c>
      <c r="E19" s="43">
        <v>1.0649999999999999</v>
      </c>
      <c r="G19" s="43" t="s">
        <v>6</v>
      </c>
      <c r="H19" s="43">
        <v>1.0649999999999999</v>
      </c>
    </row>
    <row r="20" spans="4:8" ht="15" x14ac:dyDescent="0.25">
      <c r="D20" s="42" t="s">
        <v>54</v>
      </c>
      <c r="E20" s="43">
        <v>1.0649999999999999</v>
      </c>
      <c r="G20" s="43" t="s">
        <v>7</v>
      </c>
      <c r="H20" s="43">
        <v>1.0649999999999999</v>
      </c>
    </row>
    <row r="21" spans="4:8" ht="15" x14ac:dyDescent="0.25">
      <c r="D21" s="42" t="s">
        <v>0</v>
      </c>
      <c r="E21" s="43">
        <v>1.0649999999999999</v>
      </c>
      <c r="G21" s="43" t="s">
        <v>15</v>
      </c>
      <c r="H21" s="43">
        <v>1.0649999999999999</v>
      </c>
    </row>
    <row r="22" spans="4:8" ht="15" x14ac:dyDescent="0.25">
      <c r="D22" s="42" t="s">
        <v>8</v>
      </c>
      <c r="E22" s="43">
        <v>1.0649999999999999</v>
      </c>
      <c r="G22" s="43" t="s">
        <v>65</v>
      </c>
      <c r="H22" s="43">
        <v>1.2</v>
      </c>
    </row>
    <row r="23" spans="4:8" ht="15" x14ac:dyDescent="0.25">
      <c r="D23" s="42" t="s">
        <v>40</v>
      </c>
      <c r="E23" s="43">
        <v>1.0649999999999999</v>
      </c>
      <c r="G23" s="43" t="s">
        <v>64</v>
      </c>
      <c r="H23" s="43">
        <v>1.2</v>
      </c>
    </row>
    <row r="24" spans="4:8" ht="15" x14ac:dyDescent="0.25">
      <c r="D24" s="43" t="s">
        <v>10</v>
      </c>
      <c r="E24" s="43">
        <v>0.96</v>
      </c>
    </row>
    <row r="25" spans="4:8" ht="15" x14ac:dyDescent="0.25">
      <c r="D25" s="42" t="s">
        <v>5</v>
      </c>
      <c r="E25" s="43">
        <v>1.0649999999999999</v>
      </c>
    </row>
    <row r="26" spans="4:8" ht="15" x14ac:dyDescent="0.25">
      <c r="D26" s="42" t="s">
        <v>44</v>
      </c>
      <c r="E26" s="43">
        <v>0</v>
      </c>
    </row>
    <row r="27" spans="4:8" ht="15" x14ac:dyDescent="0.25">
      <c r="D27" s="42" t="s">
        <v>56</v>
      </c>
      <c r="E27" s="43">
        <v>1.0649999999999999</v>
      </c>
    </row>
    <row r="28" spans="4:8" ht="15" x14ac:dyDescent="0.25">
      <c r="D28" s="42" t="s">
        <v>59</v>
      </c>
      <c r="E28" s="43">
        <v>1.0649999999999999</v>
      </c>
    </row>
    <row r="29" spans="4:8" ht="15" x14ac:dyDescent="0.25">
      <c r="D29" s="42" t="s">
        <v>60</v>
      </c>
      <c r="E29" s="43">
        <v>1.0649999999999999</v>
      </c>
    </row>
    <row r="30" spans="4:8" ht="15" x14ac:dyDescent="0.25">
      <c r="D30" s="42" t="s">
        <v>45</v>
      </c>
      <c r="E30" s="43">
        <v>0.96</v>
      </c>
    </row>
    <row r="31" spans="4:8" ht="15" x14ac:dyDescent="0.25">
      <c r="D31" s="43" t="s">
        <v>11</v>
      </c>
      <c r="E31" s="43">
        <v>0.96</v>
      </c>
    </row>
    <row r="34" ht="27" customHeight="1" x14ac:dyDescent="0.2"/>
  </sheetData>
  <sheetProtection algorithmName="SHA-512" hashValue="WcIRi3yJF73jmgWYK87jc4LczZYCITzl+oyvfyekgjvmU8vVGNnbiuCCIUWtuZx7vE6LnFbQb7wcjCzK2xVWpg==" saltValue="/ex/Us3lsAzgmzsvhhB4kA==" spinCount="100000" sheet="1" objects="1" scenarios="1" selectLockedCells="1" selectUnlockedCells="1"/>
  <mergeCells count="2">
    <mergeCell ref="D3:E4"/>
    <mergeCell ref="G3:H4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I64"/>
  <sheetViews>
    <sheetView showGridLines="0" tabSelected="1" zoomScaleNormal="100" workbookViewId="0">
      <selection activeCell="B7" sqref="B7"/>
    </sheetView>
  </sheetViews>
  <sheetFormatPr defaultRowHeight="12.75" x14ac:dyDescent="0.2"/>
  <cols>
    <col min="1" max="1" width="52.42578125" bestFit="1" customWidth="1"/>
    <col min="2" max="2" width="15.7109375" customWidth="1"/>
    <col min="3" max="3" width="13.7109375" customWidth="1"/>
    <col min="4" max="4" width="14" customWidth="1"/>
    <col min="5" max="5" width="15.7109375" customWidth="1"/>
    <col min="6" max="6" width="13.28515625" customWidth="1"/>
    <col min="7" max="7" width="11.5703125" customWidth="1"/>
    <col min="8" max="8" width="15.7109375" customWidth="1"/>
    <col min="9" max="9" width="10.28515625" bestFit="1" customWidth="1"/>
  </cols>
  <sheetData>
    <row r="1" spans="1:8" ht="12.75" customHeight="1" x14ac:dyDescent="0.2">
      <c r="A1" s="70" t="s">
        <v>73</v>
      </c>
      <c r="B1" s="70"/>
      <c r="C1" s="70"/>
      <c r="D1" s="70"/>
      <c r="E1" s="70"/>
      <c r="F1" s="70"/>
      <c r="G1" s="70"/>
      <c r="H1" s="70"/>
    </row>
    <row r="2" spans="1:8" ht="12.75" customHeight="1" x14ac:dyDescent="0.2">
      <c r="A2" s="70"/>
      <c r="B2" s="70"/>
      <c r="C2" s="70"/>
      <c r="D2" s="70"/>
      <c r="E2" s="70"/>
      <c r="F2" s="70"/>
      <c r="G2" s="70"/>
      <c r="H2" s="70"/>
    </row>
    <row r="3" spans="1:8" x14ac:dyDescent="0.2">
      <c r="B3" s="65"/>
    </row>
    <row r="4" spans="1:8" ht="15.95" customHeight="1" x14ac:dyDescent="0.25">
      <c r="A4" s="80" t="s">
        <v>24</v>
      </c>
      <c r="B4" s="81" t="s">
        <v>26</v>
      </c>
      <c r="C4" s="14"/>
      <c r="D4" s="14"/>
      <c r="E4" s="82" t="s">
        <v>25</v>
      </c>
      <c r="F4" s="24"/>
      <c r="G4" s="25"/>
      <c r="H4" s="82" t="s">
        <v>25</v>
      </c>
    </row>
    <row r="5" spans="1:8" ht="15.95" customHeight="1" x14ac:dyDescent="0.25">
      <c r="A5" s="80"/>
      <c r="B5" s="81"/>
      <c r="C5" s="14"/>
      <c r="D5" s="14"/>
      <c r="E5" s="82"/>
      <c r="F5" s="24"/>
      <c r="G5" s="25"/>
      <c r="H5" s="82"/>
    </row>
    <row r="6" spans="1:8" ht="12.75" customHeight="1" x14ac:dyDescent="0.2">
      <c r="A6" s="11"/>
      <c r="B6" s="11" t="s">
        <v>26</v>
      </c>
      <c r="C6" s="11"/>
      <c r="D6" s="11"/>
      <c r="E6" s="11" t="s">
        <v>26</v>
      </c>
      <c r="F6" s="11"/>
      <c r="G6" s="12"/>
      <c r="H6" s="13" t="s">
        <v>27</v>
      </c>
    </row>
    <row r="7" spans="1:8" ht="12.75" customHeight="1" x14ac:dyDescent="0.2">
      <c r="A7" s="4" t="s">
        <v>1</v>
      </c>
      <c r="B7" s="55"/>
      <c r="C7" s="87" t="s">
        <v>46</v>
      </c>
      <c r="D7" s="83" t="s">
        <v>50</v>
      </c>
      <c r="E7" s="46">
        <f t="shared" ref="E7:E15" si="0">+B7</f>
        <v>0</v>
      </c>
      <c r="F7" s="83" t="s">
        <v>49</v>
      </c>
      <c r="G7" s="62">
        <f>VLOOKUP($A7,Panel!$D$6:$E$31,2,FALSE)</f>
        <v>1.0649999999999999</v>
      </c>
      <c r="H7" s="63">
        <f>INT(E7*VLOOKUP(A7,Panel!$D$6:$E$31,2,FALSE)+0.5)</f>
        <v>0</v>
      </c>
    </row>
    <row r="8" spans="1:8" ht="12.75" customHeight="1" x14ac:dyDescent="0.2">
      <c r="A8" s="4" t="s">
        <v>3</v>
      </c>
      <c r="B8" s="56"/>
      <c r="C8" s="88"/>
      <c r="D8" s="83"/>
      <c r="E8" s="46">
        <f t="shared" si="0"/>
        <v>0</v>
      </c>
      <c r="F8" s="83"/>
      <c r="G8" s="62">
        <f>VLOOKUP($A8,Panel!$D$6:$E$31,2,FALSE)</f>
        <v>1.0649999999999999</v>
      </c>
      <c r="H8" s="63">
        <f>INT(E8*VLOOKUP(A8,Panel!$D$6:$E$31,2,FALSE)+0.5)</f>
        <v>0</v>
      </c>
    </row>
    <row r="9" spans="1:8" ht="12.75" customHeight="1" x14ac:dyDescent="0.2">
      <c r="A9" s="4" t="s">
        <v>39</v>
      </c>
      <c r="B9" s="56"/>
      <c r="C9" s="88"/>
      <c r="D9" s="83"/>
      <c r="E9" s="46">
        <f t="shared" si="0"/>
        <v>0</v>
      </c>
      <c r="F9" s="83"/>
      <c r="G9" s="62">
        <f>VLOOKUP($A9,Panel!$D$6:$E$31,2,FALSE)</f>
        <v>1.0649999999999999</v>
      </c>
      <c r="H9" s="63">
        <f>INT(E9*VLOOKUP(A9,Panel!$D$6:$E$31,2,FALSE)+0.5)</f>
        <v>0</v>
      </c>
    </row>
    <row r="10" spans="1:8" ht="12.75" customHeight="1" x14ac:dyDescent="0.2">
      <c r="A10" s="4" t="s">
        <v>54</v>
      </c>
      <c r="B10" s="56"/>
      <c r="C10" s="88"/>
      <c r="D10" s="83"/>
      <c r="E10" s="46">
        <f t="shared" si="0"/>
        <v>0</v>
      </c>
      <c r="F10" s="83"/>
      <c r="G10" s="62">
        <f>VLOOKUP($A10,Panel!$D$6:$E$31,2,FALSE)</f>
        <v>1.0649999999999999</v>
      </c>
      <c r="H10" s="63">
        <f>INT(E10*VLOOKUP(A10,Panel!$D$6:$E$31,2,FALSE)+0.5)</f>
        <v>0</v>
      </c>
    </row>
    <row r="11" spans="1:8" ht="12.75" customHeight="1" x14ac:dyDescent="0.2">
      <c r="A11" s="4" t="s">
        <v>59</v>
      </c>
      <c r="B11" s="56"/>
      <c r="C11" s="88"/>
      <c r="D11" s="83"/>
      <c r="E11" s="46">
        <f t="shared" si="0"/>
        <v>0</v>
      </c>
      <c r="F11" s="83"/>
      <c r="G11" s="62">
        <f>VLOOKUP($A11,Panel!$D$6:$E$31,2,FALSE)</f>
        <v>1.0649999999999999</v>
      </c>
      <c r="H11" s="63">
        <f>INT(E11*VLOOKUP(A11,Panel!$D$6:$E$31,2,FALSE)+0.5)</f>
        <v>0</v>
      </c>
    </row>
    <row r="12" spans="1:8" ht="12.75" customHeight="1" x14ac:dyDescent="0.2">
      <c r="A12" s="4" t="s">
        <v>60</v>
      </c>
      <c r="B12" s="56"/>
      <c r="C12" s="88"/>
      <c r="D12" s="83"/>
      <c r="E12" s="46">
        <f t="shared" si="0"/>
        <v>0</v>
      </c>
      <c r="F12" s="83"/>
      <c r="G12" s="62">
        <f>VLOOKUP($A12,Panel!$D$6:$E$31,2,FALSE)</f>
        <v>1.0649999999999999</v>
      </c>
      <c r="H12" s="63">
        <f>INT(E12*VLOOKUP(A12,Panel!$D$6:$E$31,2,FALSE)+0.5)</f>
        <v>0</v>
      </c>
    </row>
    <row r="13" spans="1:8" ht="12.75" customHeight="1" x14ac:dyDescent="0.2">
      <c r="A13" s="4" t="s">
        <v>40</v>
      </c>
      <c r="B13" s="56"/>
      <c r="C13" s="88"/>
      <c r="D13" s="83"/>
      <c r="E13" s="46">
        <f t="shared" si="0"/>
        <v>0</v>
      </c>
      <c r="F13" s="83"/>
      <c r="G13" s="62">
        <f>VLOOKUP($A13,Panel!$D$6:$E$31,2,FALSE)</f>
        <v>1.0649999999999999</v>
      </c>
      <c r="H13" s="63">
        <f>INT(E13*VLOOKUP(A13,Panel!$D$6:$E$31,2,FALSE)+0.5)</f>
        <v>0</v>
      </c>
    </row>
    <row r="14" spans="1:8" ht="12.75" customHeight="1" x14ac:dyDescent="0.2">
      <c r="A14" s="4" t="s">
        <v>2</v>
      </c>
      <c r="B14" s="56"/>
      <c r="C14" s="88"/>
      <c r="D14" s="83"/>
      <c r="E14" s="5">
        <f t="shared" si="0"/>
        <v>0</v>
      </c>
      <c r="F14" s="83"/>
      <c r="G14" s="62">
        <f>VLOOKUP($A14,Panel!$D$6:$E$31,2,FALSE)</f>
        <v>1.0649999999999999</v>
      </c>
      <c r="H14" s="63">
        <f>INT(E14*VLOOKUP(A14,Panel!$D$6:$E$31,2,FALSE)+0.5)</f>
        <v>0</v>
      </c>
    </row>
    <row r="15" spans="1:8" ht="12.75" customHeight="1" x14ac:dyDescent="0.2">
      <c r="A15" s="4" t="s">
        <v>8</v>
      </c>
      <c r="B15" s="56"/>
      <c r="C15" s="89"/>
      <c r="D15" s="83"/>
      <c r="E15" s="5">
        <f t="shared" si="0"/>
        <v>0</v>
      </c>
      <c r="F15" s="83"/>
      <c r="G15" s="62">
        <f>VLOOKUP($A15,Panel!$D$6:$E$31,2,FALSE)</f>
        <v>1.0649999999999999</v>
      </c>
      <c r="H15" s="63">
        <f>INT(E15*VLOOKUP(A15,Panel!$D$6:$E$31,2,FALSE)+0.5)</f>
        <v>0</v>
      </c>
    </row>
    <row r="16" spans="1:8" ht="12.75" customHeight="1" x14ac:dyDescent="0.2">
      <c r="A16" s="59" t="s">
        <v>5</v>
      </c>
      <c r="B16" s="56"/>
      <c r="C16" s="84" t="s">
        <v>47</v>
      </c>
      <c r="D16" s="83"/>
      <c r="E16" s="6">
        <f>IF(SUM($B$16:$B$27)&gt;50000,B16,0)</f>
        <v>0</v>
      </c>
      <c r="F16" s="83"/>
      <c r="G16" s="6"/>
      <c r="H16" s="49">
        <f>INT(E16*VLOOKUP(A16,Panel!$D$6:$E$31,2,FALSE)+0.5)</f>
        <v>0</v>
      </c>
    </row>
    <row r="17" spans="1:8" ht="12.75" customHeight="1" x14ac:dyDescent="0.2">
      <c r="A17" s="60" t="s">
        <v>6</v>
      </c>
      <c r="B17" s="56"/>
      <c r="C17" s="85"/>
      <c r="D17" s="83"/>
      <c r="E17" s="6">
        <f>IF(SUM($B$16:$B$27)&gt;50000,B17,0)</f>
        <v>0</v>
      </c>
      <c r="F17" s="83"/>
      <c r="G17" s="6"/>
      <c r="H17" s="49">
        <f>INT(E17*VLOOKUP(A17,Panel!$D$6:$E$31,2,FALSE)+0.5)</f>
        <v>0</v>
      </c>
    </row>
    <row r="18" spans="1:8" ht="12.75" customHeight="1" x14ac:dyDescent="0.2">
      <c r="A18" s="60" t="s">
        <v>4</v>
      </c>
      <c r="B18" s="56"/>
      <c r="C18" s="85"/>
      <c r="D18" s="83"/>
      <c r="E18" s="6">
        <f>IF(SUM($B$16:$B$27)&gt;50000,B18,0)</f>
        <v>0</v>
      </c>
      <c r="F18" s="83"/>
      <c r="G18" s="6"/>
      <c r="H18" s="49">
        <f>INT(E18*VLOOKUP(A18,Panel!$D$6:$E$31,2,FALSE)+0.5)</f>
        <v>0</v>
      </c>
    </row>
    <row r="19" spans="1:8" ht="12.75" customHeight="1" x14ac:dyDescent="0.2">
      <c r="A19" s="60" t="s">
        <v>41</v>
      </c>
      <c r="B19" s="56"/>
      <c r="C19" s="85"/>
      <c r="D19" s="83"/>
      <c r="E19" s="6">
        <f t="shared" ref="E19:E23" si="1">IF(SUM($B$16:$B$27)&gt;50000,B19,0)</f>
        <v>0</v>
      </c>
      <c r="F19" s="83"/>
      <c r="G19" s="6"/>
      <c r="H19" s="49">
        <f>INT(E19*VLOOKUP(A19,Panel!$D$6:$E$31,2,FALSE)+0.5)</f>
        <v>0</v>
      </c>
    </row>
    <row r="20" spans="1:8" ht="12.75" customHeight="1" x14ac:dyDescent="0.2">
      <c r="A20" s="60" t="s">
        <v>7</v>
      </c>
      <c r="B20" s="56"/>
      <c r="C20" s="85"/>
      <c r="D20" s="83"/>
      <c r="E20" s="6">
        <f t="shared" si="1"/>
        <v>0</v>
      </c>
      <c r="F20" s="83"/>
      <c r="G20" s="6"/>
      <c r="H20" s="49">
        <f>INT(E20*VLOOKUP(A20,Panel!$D$6:$E$31,2,FALSE)+0.5)</f>
        <v>0</v>
      </c>
    </row>
    <row r="21" spans="1:8" ht="12.75" customHeight="1" x14ac:dyDescent="0.2">
      <c r="A21" s="60" t="s">
        <v>15</v>
      </c>
      <c r="B21" s="56"/>
      <c r="C21" s="85"/>
      <c r="D21" s="83"/>
      <c r="E21" s="6">
        <f t="shared" si="1"/>
        <v>0</v>
      </c>
      <c r="F21" s="83"/>
      <c r="G21" s="6"/>
      <c r="H21" s="49">
        <f>INT(E21*VLOOKUP(A21,Panel!$D$6:$E$31,2,FALSE)+0.5)</f>
        <v>0</v>
      </c>
    </row>
    <row r="22" spans="1:8" ht="12.75" customHeight="1" x14ac:dyDescent="0.2">
      <c r="A22" s="60" t="s">
        <v>42</v>
      </c>
      <c r="B22" s="56"/>
      <c r="C22" s="85"/>
      <c r="D22" s="83"/>
      <c r="E22" s="6">
        <f t="shared" si="1"/>
        <v>0</v>
      </c>
      <c r="F22" s="83"/>
      <c r="G22" s="6"/>
      <c r="H22" s="49">
        <f>INT(E22*VLOOKUP(A22,Panel!$D$6:$E$31,2,FALSE)+0.5)</f>
        <v>0</v>
      </c>
    </row>
    <row r="23" spans="1:8" ht="12.75" customHeight="1" x14ac:dyDescent="0.2">
      <c r="A23" s="60" t="s">
        <v>43</v>
      </c>
      <c r="B23" s="56"/>
      <c r="C23" s="85"/>
      <c r="D23" s="83"/>
      <c r="E23" s="6">
        <f t="shared" si="1"/>
        <v>0</v>
      </c>
      <c r="F23" s="83"/>
      <c r="G23" s="6"/>
      <c r="H23" s="49">
        <f>INT(E23*VLOOKUP(A23,Panel!$D$6:$E$31,2,FALSE)+0.5)</f>
        <v>0</v>
      </c>
    </row>
    <row r="24" spans="1:8" ht="12.75" customHeight="1" x14ac:dyDescent="0.2">
      <c r="A24" s="60" t="s">
        <v>9</v>
      </c>
      <c r="B24" s="56"/>
      <c r="C24" s="85"/>
      <c r="D24" s="83"/>
      <c r="E24" s="6">
        <f>IF(SUM($B$16:$B$27)&gt;50000,B24,0)</f>
        <v>0</v>
      </c>
      <c r="F24" s="83"/>
      <c r="G24" s="6"/>
      <c r="H24" s="49">
        <f>INT(E24*VLOOKUP(A24,Panel!$D$6:$E$31,2,FALSE)+0.5)</f>
        <v>0</v>
      </c>
    </row>
    <row r="25" spans="1:8" ht="12.75" customHeight="1" x14ac:dyDescent="0.2">
      <c r="A25" s="60" t="s">
        <v>10</v>
      </c>
      <c r="B25" s="56"/>
      <c r="C25" s="85"/>
      <c r="D25" s="83"/>
      <c r="E25" s="6">
        <f>IF(SUM($B$16:$B$27)&gt;50000,B25,0)</f>
        <v>0</v>
      </c>
      <c r="F25" s="83"/>
      <c r="G25" s="6"/>
      <c r="H25" s="49">
        <f>INT(E25*VLOOKUP(A25,Panel!$D$6:$E$31,2,FALSE)+0.5)</f>
        <v>0</v>
      </c>
    </row>
    <row r="26" spans="1:8" ht="12.75" customHeight="1" x14ac:dyDescent="0.2">
      <c r="A26" s="60" t="s">
        <v>45</v>
      </c>
      <c r="B26" s="56"/>
      <c r="C26" s="85"/>
      <c r="D26" s="83"/>
      <c r="E26" s="6">
        <f>IF(SUM($B$16:$B$27)&gt;50000,B26,0)</f>
        <v>0</v>
      </c>
      <c r="F26" s="83"/>
      <c r="G26" s="6"/>
      <c r="H26" s="49">
        <f>INT(E26*VLOOKUP(A26,Panel!$D$6:$E$31,2,FALSE)+0.5)</f>
        <v>0</v>
      </c>
    </row>
    <row r="27" spans="1:8" ht="12.75" customHeight="1" x14ac:dyDescent="0.2">
      <c r="A27" s="61" t="s">
        <v>11</v>
      </c>
      <c r="B27" s="56"/>
      <c r="C27" s="86"/>
      <c r="D27" s="83"/>
      <c r="E27" s="6">
        <f>IF(SUM($B$16:$B$27)&gt;50000,B27,0)</f>
        <v>0</v>
      </c>
      <c r="F27" s="83"/>
      <c r="G27" s="6"/>
      <c r="H27" s="49">
        <f>INT(E27*VLOOKUP(A27,Panel!$D$6:$E$31,2,FALSE)+0.5)</f>
        <v>0</v>
      </c>
    </row>
    <row r="28" spans="1:8" ht="12.75" customHeight="1" x14ac:dyDescent="0.2">
      <c r="A28" s="7" t="s">
        <v>0</v>
      </c>
      <c r="B28" s="56"/>
      <c r="C28" s="90" t="s">
        <v>48</v>
      </c>
      <c r="D28" s="83"/>
      <c r="E28" s="8">
        <v>0</v>
      </c>
      <c r="F28" s="83"/>
      <c r="G28" s="8"/>
      <c r="H28" s="50">
        <v>0</v>
      </c>
    </row>
    <row r="29" spans="1:8" ht="12.75" customHeight="1" x14ac:dyDescent="0.2">
      <c r="A29" s="7" t="s">
        <v>44</v>
      </c>
      <c r="B29" s="57" t="s">
        <v>74</v>
      </c>
      <c r="C29" s="91"/>
      <c r="D29" s="83"/>
      <c r="E29" s="8">
        <v>0</v>
      </c>
      <c r="F29" s="83"/>
      <c r="G29" s="8"/>
      <c r="H29" s="50">
        <v>0</v>
      </c>
    </row>
    <row r="30" spans="1:8" ht="15" customHeight="1" x14ac:dyDescent="0.25">
      <c r="A30" s="2" t="s">
        <v>23</v>
      </c>
      <c r="B30" s="58">
        <f t="shared" ref="B30:E30" si="2">SUM(B7:B29)</f>
        <v>0</v>
      </c>
      <c r="C30" s="9"/>
      <c r="D30" s="9"/>
      <c r="E30" s="9">
        <f t="shared" si="2"/>
        <v>0</v>
      </c>
      <c r="F30" s="9"/>
      <c r="G30" s="10"/>
      <c r="H30" s="9">
        <f>SUM(H7:H29)</f>
        <v>0</v>
      </c>
    </row>
    <row r="31" spans="1:8" ht="13.5" thickBot="1" x14ac:dyDescent="0.25">
      <c r="A31" s="3"/>
      <c r="B31" s="3"/>
      <c r="C31" s="3"/>
      <c r="D31" s="3"/>
      <c r="E31" s="3"/>
      <c r="F31" s="3"/>
      <c r="G31" s="3"/>
      <c r="H31" s="3"/>
    </row>
    <row r="32" spans="1:8" ht="20.100000000000001" customHeight="1" thickTop="1" thickBot="1" x14ac:dyDescent="0.25">
      <c r="A32" s="26" t="s">
        <v>28</v>
      </c>
      <c r="B32" s="34">
        <f>SUM(B7:B13)</f>
        <v>0</v>
      </c>
      <c r="C32" s="51"/>
      <c r="D32" s="67" t="s">
        <v>34</v>
      </c>
      <c r="E32" s="68"/>
      <c r="F32" s="68"/>
      <c r="G32" s="68"/>
      <c r="H32" s="69"/>
    </row>
    <row r="33" spans="1:9" ht="20.100000000000001" customHeight="1" thickTop="1" thickBot="1" x14ac:dyDescent="0.25">
      <c r="A33" s="27" t="s">
        <v>29</v>
      </c>
      <c r="B33" s="35">
        <f>SUM(H7:H13)</f>
        <v>0</v>
      </c>
      <c r="C33" s="51"/>
      <c r="D33" s="67" t="s">
        <v>35</v>
      </c>
      <c r="E33" s="68"/>
      <c r="F33" s="68"/>
      <c r="G33" s="68"/>
      <c r="H33" s="69"/>
    </row>
    <row r="34" spans="1:9" ht="32.1" customHeight="1" thickTop="1" thickBot="1" x14ac:dyDescent="0.25">
      <c r="A34" s="27" t="s">
        <v>30</v>
      </c>
      <c r="B34" s="35">
        <f>B33/Panel!$B$13*Panel!B2</f>
        <v>0</v>
      </c>
      <c r="C34" s="51"/>
      <c r="D34" s="67" t="s">
        <v>55</v>
      </c>
      <c r="E34" s="68"/>
      <c r="F34" s="68"/>
      <c r="G34" s="68"/>
      <c r="H34" s="69"/>
    </row>
    <row r="35" spans="1:9" ht="33" customHeight="1" thickTop="1" thickBot="1" x14ac:dyDescent="0.25">
      <c r="A35" s="27" t="s">
        <v>20</v>
      </c>
      <c r="B35" s="35">
        <f>B34/Panel!$B$5</f>
        <v>0</v>
      </c>
      <c r="C35" s="51"/>
      <c r="D35" s="67" t="s">
        <v>36</v>
      </c>
      <c r="E35" s="68"/>
      <c r="F35" s="68"/>
      <c r="G35" s="68"/>
      <c r="H35" s="69"/>
    </row>
    <row r="36" spans="1:9" ht="38.1" customHeight="1" thickTop="1" thickBot="1" x14ac:dyDescent="0.25">
      <c r="A36" s="27" t="s">
        <v>51</v>
      </c>
      <c r="B36" s="35">
        <f>ROUND(B35*Panel!$B$6,0)</f>
        <v>0</v>
      </c>
      <c r="C36" s="51"/>
      <c r="D36" s="67" t="str">
        <f>"Obbligo giornaliero per il numero di giorni relativo alle scorte specifiche da detenere ("&amp;Panel!B6&amp;" per il 2018)"</f>
        <v>Obbligo giornaliero per il numero di giorni relativo alle scorte specifiche da detenere (16 per il 2018)</v>
      </c>
      <c r="E36" s="68"/>
      <c r="F36" s="68"/>
      <c r="G36" s="68"/>
      <c r="H36" s="69"/>
    </row>
    <row r="37" spans="1:9" ht="48" customHeight="1" thickTop="1" thickBot="1" x14ac:dyDescent="0.25">
      <c r="A37" s="27" t="s">
        <v>53</v>
      </c>
      <c r="B37" s="35">
        <f>ROUND(B36+B38,0)</f>
        <v>0</v>
      </c>
      <c r="C37" s="51"/>
      <c r="D37" s="67" t="s">
        <v>37</v>
      </c>
      <c r="E37" s="68"/>
      <c r="F37" s="68"/>
      <c r="G37" s="68"/>
      <c r="H37" s="69"/>
    </row>
    <row r="38" spans="1:9" s="15" customFormat="1" ht="20.100000000000001" customHeight="1" thickTop="1" thickBot="1" x14ac:dyDescent="0.25">
      <c r="A38" s="28" t="s">
        <v>52</v>
      </c>
      <c r="B38" s="36">
        <f>ROUND(H30/Panel!$B$3*Panel!$B$10,0)</f>
        <v>0</v>
      </c>
      <c r="C38" s="52"/>
      <c r="D38" s="67" t="s">
        <v>38</v>
      </c>
      <c r="E38" s="68"/>
      <c r="F38" s="68"/>
      <c r="G38" s="68"/>
      <c r="H38" s="69"/>
      <c r="I38"/>
    </row>
    <row r="39" spans="1:9" ht="14.25" thickTop="1" thickBot="1" x14ac:dyDescent="0.25">
      <c r="A39" s="3"/>
      <c r="B39" s="3"/>
      <c r="C39" s="3"/>
      <c r="D39" s="3"/>
      <c r="E39" s="3"/>
      <c r="F39" s="3"/>
      <c r="G39" s="3"/>
      <c r="H39" s="3"/>
    </row>
    <row r="40" spans="1:9" ht="30" customHeight="1" thickTop="1" thickBot="1" x14ac:dyDescent="0.25">
      <c r="A40" s="27" t="s">
        <v>33</v>
      </c>
      <c r="B40" s="31" t="s">
        <v>32</v>
      </c>
      <c r="C40" s="30" t="s">
        <v>27</v>
      </c>
      <c r="D40" s="32" t="s">
        <v>31</v>
      </c>
      <c r="E40" s="74" t="s">
        <v>75</v>
      </c>
      <c r="F40" s="75"/>
      <c r="G40" s="75"/>
      <c r="H40" s="76"/>
    </row>
    <row r="41" spans="1:9" ht="30" customHeight="1" thickTop="1" thickBot="1" x14ac:dyDescent="0.25">
      <c r="A41" s="27" t="s">
        <v>12</v>
      </c>
      <c r="B41" s="48">
        <f>IF(SUM($B$7:$B$13)&gt;0,B13/SUM($B$7:$B$13),0)</f>
        <v>0</v>
      </c>
      <c r="C41" s="29">
        <f>ROUND($B$36*B41,0)</f>
        <v>0</v>
      </c>
      <c r="D41" s="33">
        <f>ROUND(C41/VLOOKUP(A41,Panel!$G$6:$H$23,2,FALSE),0)</f>
        <v>0</v>
      </c>
      <c r="E41" s="77"/>
      <c r="F41" s="78"/>
      <c r="G41" s="78"/>
      <c r="H41" s="79"/>
    </row>
    <row r="42" spans="1:9" ht="30" customHeight="1" thickTop="1" thickBot="1" x14ac:dyDescent="0.25">
      <c r="A42" s="27" t="s">
        <v>1</v>
      </c>
      <c r="B42" s="48">
        <f>IF(SUM($B$7:$B$13)&gt;0,B7/SUM($B$7:$B$13),0)</f>
        <v>0</v>
      </c>
      <c r="C42" s="29">
        <f>ROUND($B$36*B42,0)</f>
        <v>0</v>
      </c>
      <c r="D42" s="33">
        <f>ROUND(C42/VLOOKUP(A42,Panel!$G$6:$H$23,2,FALSE),0)</f>
        <v>0</v>
      </c>
      <c r="E42" s="77"/>
      <c r="F42" s="78"/>
      <c r="G42" s="78"/>
      <c r="H42" s="79"/>
    </row>
    <row r="43" spans="1:9" ht="30" customHeight="1" thickTop="1" thickBot="1" x14ac:dyDescent="0.25">
      <c r="A43" s="27" t="s">
        <v>3</v>
      </c>
      <c r="B43" s="48">
        <f>IF(SUM($B$7:$B$13)&gt;0,(B8+B9+B10)/SUM($B$7:$B$13),0)</f>
        <v>0</v>
      </c>
      <c r="C43" s="29">
        <f t="shared" ref="C43:C44" si="3">ROUND($B$36*B43,0)</f>
        <v>0</v>
      </c>
      <c r="D43" s="33">
        <f>ROUND(C43/VLOOKUP(A43,Panel!$G$6:$H$23,2,FALSE),0)</f>
        <v>0</v>
      </c>
      <c r="E43" s="77"/>
      <c r="F43" s="78"/>
      <c r="G43" s="78"/>
      <c r="H43" s="79"/>
      <c r="I43" s="1"/>
    </row>
    <row r="44" spans="1:9" ht="30" customHeight="1" thickTop="1" thickBot="1" x14ac:dyDescent="0.25">
      <c r="A44" s="27" t="s">
        <v>56</v>
      </c>
      <c r="B44" s="48">
        <f>IF(SUM($B$7:$B$13)&gt;0,(B11+B12)/SUM($B$7:$B$13),0)</f>
        <v>0</v>
      </c>
      <c r="C44" s="29">
        <f t="shared" si="3"/>
        <v>0</v>
      </c>
      <c r="D44" s="33">
        <f>ROUND(C44/VLOOKUP(A44,Panel!$G$6:$H$23,2,FALSE),0)</f>
        <v>0</v>
      </c>
      <c r="E44" s="77"/>
      <c r="F44" s="78"/>
      <c r="G44" s="78"/>
      <c r="H44" s="79"/>
      <c r="I44" s="1"/>
    </row>
    <row r="45" spans="1:9" ht="30" customHeight="1" thickTop="1" thickBot="1" x14ac:dyDescent="0.25">
      <c r="A45" s="53" t="s">
        <v>71</v>
      </c>
      <c r="B45" s="48">
        <f>SUM(B41:B44)</f>
        <v>0</v>
      </c>
      <c r="C45" s="29">
        <f>SUM(C41:C44)</f>
        <v>0</v>
      </c>
      <c r="D45" s="33">
        <f>SUM(D41:D44)</f>
        <v>0</v>
      </c>
      <c r="E45" s="77"/>
      <c r="F45" s="78"/>
      <c r="G45" s="78"/>
      <c r="H45" s="79"/>
      <c r="I45" s="1"/>
    </row>
    <row r="46" spans="1:9" ht="14.25" thickTop="1" thickBot="1" x14ac:dyDescent="0.25">
      <c r="I46" s="1"/>
    </row>
    <row r="47" spans="1:9" ht="17.25" thickTop="1" thickBot="1" x14ac:dyDescent="0.25">
      <c r="A47" s="54" t="s">
        <v>72</v>
      </c>
      <c r="B47" s="38"/>
      <c r="C47" s="38">
        <f>ROUND(B38,0)</f>
        <v>0</v>
      </c>
      <c r="D47" s="39"/>
      <c r="E47" s="71"/>
      <c r="F47" s="72"/>
      <c r="G47" s="72"/>
      <c r="H47" s="73"/>
      <c r="I47" s="22"/>
    </row>
    <row r="48" spans="1:9" ht="17.25" thickTop="1" thickBot="1" x14ac:dyDescent="0.25">
      <c r="D48" s="39"/>
    </row>
    <row r="49" spans="1:8" ht="17.25" thickTop="1" thickBot="1" x14ac:dyDescent="0.25">
      <c r="A49" s="54" t="s">
        <v>70</v>
      </c>
      <c r="B49" s="38"/>
      <c r="C49" s="38">
        <f>ROUND(C45+C47,0)</f>
        <v>0</v>
      </c>
      <c r="D49" s="38"/>
      <c r="E49" s="71"/>
      <c r="F49" s="72"/>
      <c r="G49" s="72"/>
      <c r="H49" s="73"/>
    </row>
    <row r="50" spans="1:8" ht="13.5" thickTop="1" x14ac:dyDescent="0.2"/>
    <row r="64" spans="1:8" x14ac:dyDescent="0.2">
      <c r="D64" s="22"/>
    </row>
  </sheetData>
  <sheetProtection algorithmName="SHA-512" hashValue="E3xiFry7LyzUAzMsE9Po7bWUXPhp3RHmtGUNxL9jlhH8jzmdYDfkPDv905rRz9GTP9bmFJBkBD2dZa0hvi2XrQ==" saltValue="GKQ6kKYPCkT7Q9/Oztw2YQ==" spinCount="100000" sheet="1" objects="1" scenarios="1" selectLockedCells="1"/>
  <mergeCells count="20">
    <mergeCell ref="D38:H38"/>
    <mergeCell ref="D32:H32"/>
    <mergeCell ref="D33:H33"/>
    <mergeCell ref="D34:H34"/>
    <mergeCell ref="D36:H36"/>
    <mergeCell ref="D37:H37"/>
    <mergeCell ref="A1:H2"/>
    <mergeCell ref="E47:H47"/>
    <mergeCell ref="E49:H49"/>
    <mergeCell ref="E40:H45"/>
    <mergeCell ref="A4:A5"/>
    <mergeCell ref="B4:B5"/>
    <mergeCell ref="E4:E5"/>
    <mergeCell ref="H4:H5"/>
    <mergeCell ref="F7:F29"/>
    <mergeCell ref="C16:C27"/>
    <mergeCell ref="C7:C15"/>
    <mergeCell ref="C28:C29"/>
    <mergeCell ref="D7:D29"/>
    <mergeCell ref="D35:H35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Panel</vt:lpstr>
      <vt:lpstr>CalcoloObbligoSocieta</vt:lpstr>
      <vt:lpstr>CalcoloObbligoSocieta!Area_stampa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</dc:creator>
  <cp:lastModifiedBy>Mercanti Andrea (AU)</cp:lastModifiedBy>
  <cp:lastPrinted>2015-02-17T09:34:42Z</cp:lastPrinted>
  <dcterms:created xsi:type="dcterms:W3CDTF">2013-05-16T10:58:37Z</dcterms:created>
  <dcterms:modified xsi:type="dcterms:W3CDTF">2019-02-15T15:26:42Z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MapLocation">
    <vt:lpwstr>IbAjPaSbk3ePRHtS6hz5DWtEIsxudnHPtMNhDhxK/Zs79O84/d8/EiESmCX3O4x+iGBozFVQ86iLJKWIiqy1KTolDvSi8Vf8OjM1i1ZxWJ7MAGn8olQ11OJy4VLUlVZ0Z6pgzsrdXPmjjZOZTCI/60HwxqUaMIFhOJ4P7vT/u+ZioL1SuhHsL7f0GlbGbnCH4AskcBE27qcvInPsX4CsXdnyGPJJwpXkYbNZEPf+lE/Jz3lsCvpWvKMfevzMUjJ</vt:lpwstr>
  </property>
  <property fmtid="{D5CDD505-2E9C-101B-9397-08002B2CF9AE}" pid="3" name="PriorMapLocation">
    <vt:lpwstr>1Set2jh5Jw4elU2PPoGKHvcvzumfxFPbHIuhbuJMhLjnfLTfON8J/Ye95xpJpw92aaWAk2/ZLWGEpKYsye/kp3Ju4yUsLU5KCZY2t+t2kDTU=</vt:lpwstr>
  </property>
  <property fmtid="{D5CDD505-2E9C-101B-9397-08002B2CF9AE}" pid="4" name="MAPCITE Version">
    <vt:lpwstr>Version 1.3.1.4</vt:lpwstr>
  </property>
</Properties>
</file>