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cess.2012" sheetId="1" r:id="rId1"/>
    <sheet name="cess.2013" sheetId="2" r:id="rId2"/>
    <sheet name="cess.2014" sheetId="3" r:id="rId3"/>
  </sheets>
  <definedNames>
    <definedName name="_xlnm.Print_Area" localSheetId="0">'cess.2012'!$A$1:$Q$8</definedName>
    <definedName name="_xlnm.Print_Area" localSheetId="1">'cess.2013'!$A$1:$O$6</definedName>
    <definedName name="_xlnm.Print_Area" localSheetId="2">'cess.2014'!$A$1:$N$9</definedName>
  </definedNames>
  <calcPr fullCalcOnLoad="1"/>
</workbook>
</file>

<file path=xl/sharedStrings.xml><?xml version="1.0" encoding="utf-8"?>
<sst xmlns="http://schemas.openxmlformats.org/spreadsheetml/2006/main" count="130" uniqueCount="41">
  <si>
    <t>Qualifiche</t>
  </si>
  <si>
    <t>Dot.org.</t>
  </si>
  <si>
    <t>Vacanze</t>
  </si>
  <si>
    <t>Nota richiesta</t>
  </si>
  <si>
    <t>Presenti</t>
  </si>
  <si>
    <t>Oneri a regime
Assunzioni autorizzate</t>
  </si>
  <si>
    <t>Unità autorizzate</t>
  </si>
  <si>
    <t>Onere trattamento accessorio
dirigente o non dirigente</t>
  </si>
  <si>
    <t>Trattamento complessivo
(onere individuale annuo)</t>
  </si>
  <si>
    <t>Trattamento 
fondamentale</t>
  </si>
  <si>
    <t>Trattamento accessorio</t>
  </si>
  <si>
    <t>Budget disponibile calcolato sul 20%
risparmio cess.2012</t>
  </si>
  <si>
    <t>Unità cessate
anno 2012</t>
  </si>
  <si>
    <t xml:space="preserve">20% unità cessate
2012
</t>
  </si>
  <si>
    <t>Amministrazione</t>
  </si>
  <si>
    <t>Totale cessazioni anno 2012</t>
  </si>
  <si>
    <t>Ministero dello sviluppo economico</t>
  </si>
  <si>
    <t>Onere trattamento fondamentale
(individuale annuo)</t>
  </si>
  <si>
    <t>Area III F1
funzionario amministrativo
(idoneo)</t>
  </si>
  <si>
    <t>Area II F2
assistente amministrativo
(idoneo)</t>
  </si>
  <si>
    <t>Area II F3
assistente tecnico
(idoneo)</t>
  </si>
  <si>
    <t>Area II F3
assistente amministrativo
(idoneo)</t>
  </si>
  <si>
    <t>Area III F1
funzionario economico
(idoneo)</t>
  </si>
  <si>
    <t>Area III F1
funzionario informatico
(idoneo)</t>
  </si>
  <si>
    <t>Area III F1
funzionario tecnico
(idoneo)</t>
  </si>
  <si>
    <t>Totale cessazioni anno 2013</t>
  </si>
  <si>
    <t>Budget disponibile calcolato sul 20%
risparmio cess.2013</t>
  </si>
  <si>
    <t>Totale cessazioni anno 2014</t>
  </si>
  <si>
    <t>Budget disponibile calcolato sul 40%
risparmio cessazioni  2014</t>
  </si>
  <si>
    <t>nota 30/9/2016 n.22159
nota 2/12/2016 n.28585</t>
  </si>
  <si>
    <t xml:space="preserve">  PRIMA RICHIESTA DI RIMODULAZIONE AVANZATA CON NOTA DEL 21.06.2017 N.19570
(cessazioni 2012 - budget 2013)</t>
  </si>
  <si>
    <t xml:space="preserve">  DPCM 4 .04.2017 
ASSUNZIONI IN SERVIZIO ANNO 2013
(cessazioni 2012 - budget 2013)</t>
  </si>
  <si>
    <t xml:space="preserve">  DPCM 4.04.2017 
 ASSUNZIONI IN SERVIZIO ANNO 2014
(cessazioni 2013 - budget 2014)</t>
  </si>
  <si>
    <t xml:space="preserve">    PRIMA RICHIESTA DI RIMODULAZIONE AVANZATA CON NOTA DEL 21.06.2017 N.19570
(cessazioni 2013 - budget 2014)</t>
  </si>
  <si>
    <t xml:space="preserve">  DPCM 4.04.2'017
  ASSUNZIONI IN SERVIZIO ANNO 2015
(cessazioni 2014 - budget 2015)</t>
  </si>
  <si>
    <t>PRIMA RICHIESTA DI RIMODULAZIONE AVANZATA CON NOTA DEL 21.06.2017 N.19570
  ASSUNZIONI IN SERVIZIO ANNO 2015
(cessazioni 2014 - budget 2015)</t>
  </si>
  <si>
    <t>Area III F1
ing. meccan/tecn/chim
(idonei proprie graduatorie)</t>
  </si>
  <si>
    <t>ENI/CRI</t>
  </si>
  <si>
    <t>Area III F1
funzionari di cui 5 amm/econ AG8/FSE+ 1 stat/inf SI8/FSE
(RIPAM)</t>
  </si>
  <si>
    <t>Area III F1
 funzionario amministrativo AG8/FSE
(RIPAM)</t>
  </si>
  <si>
    <t xml:space="preserve">Area III F1
 funzionario RIPAM di cui 1 stat/inf SI8/FSE + 13 tecnici (arch.ing.)  TC8/FSE
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</si>
</sst>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  <numFmt numFmtId="191" formatCode="#,##0.0"/>
    <numFmt numFmtId="192" formatCode="0.0"/>
    <numFmt numFmtId="193" formatCode="0.000"/>
    <numFmt numFmtId="194" formatCode="_-* #,##0.0_-;\-* #,##0.0_-;_-* &quot;-&quot;??_-;_-@_-"/>
    <numFmt numFmtId="195" formatCode="_-* #,##0_-;\-* #,##0_-;_-* &quot;-&quot;??_-;_-@_-"/>
    <numFmt numFmtId="196" formatCode="&quot;€&quot;\ #,##0.00"/>
    <numFmt numFmtId="197" formatCode="_-* #,##0.000_-;\-* #,##0.000_-;_-* &quot;-&quot;??_-;_-@_-"/>
    <numFmt numFmtId="198" formatCode="_-[$€]\ * #,##0.00_-;\-[$€]\ * #,##0.00_-;_-[$€]\ * &quot;-&quot;??_-;_-@_-"/>
    <numFmt numFmtId="199" formatCode="[$-410]dddd\ d\ mmmm\ yyyy"/>
    <numFmt numFmtId="200" formatCode="h\.mm\.ss"/>
    <numFmt numFmtId="201" formatCode="[$-F400]h:mm:ss\ AM/PM"/>
    <numFmt numFmtId="202" formatCode="&quot;€&quot;\ 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mbria"/>
      <family val="1"/>
    </font>
    <font>
      <sz val="8"/>
      <name val="Arial"/>
      <family val="2"/>
    </font>
    <font>
      <b/>
      <sz val="16"/>
      <name val="Cambria"/>
      <family val="1"/>
    </font>
    <font>
      <b/>
      <sz val="16"/>
      <color indexed="8"/>
      <name val="Cambria"/>
      <family val="1"/>
    </font>
    <font>
      <sz val="16"/>
      <name val="Arial"/>
      <family val="2"/>
    </font>
    <font>
      <i/>
      <sz val="16"/>
      <name val="Cambria"/>
      <family val="1"/>
    </font>
    <font>
      <sz val="16"/>
      <name val="Cambria"/>
      <family val="1"/>
    </font>
    <font>
      <sz val="16"/>
      <color indexed="8"/>
      <name val="Cambria"/>
      <family val="1"/>
    </font>
    <font>
      <sz val="16"/>
      <color indexed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98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6" fontId="9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9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01" fontId="1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 wrapText="1"/>
    </xf>
    <xf numFmtId="196" fontId="9" fillId="33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60" zoomScaleNormal="60" zoomScalePageLayoutView="50" workbookViewId="0" topLeftCell="A10">
      <selection activeCell="F15" sqref="F15"/>
    </sheetView>
  </sheetViews>
  <sheetFormatPr defaultColWidth="9.140625" defaultRowHeight="12.75"/>
  <cols>
    <col min="1" max="1" width="38.28125" style="1" customWidth="1"/>
    <col min="2" max="2" width="22.00390625" style="1" customWidth="1"/>
    <col min="3" max="3" width="14.28125" style="1" customWidth="1"/>
    <col min="4" max="4" width="15.28125" style="1" customWidth="1"/>
    <col min="5" max="5" width="13.7109375" style="1" customWidth="1"/>
    <col min="6" max="6" width="32.28125" style="1" customWidth="1"/>
    <col min="7" max="7" width="18.28125" style="1" customWidth="1"/>
    <col min="8" max="8" width="30.00390625" style="1" customWidth="1"/>
    <col min="9" max="9" width="32.140625" style="1" customWidth="1"/>
    <col min="10" max="10" width="23.57421875" style="1" customWidth="1"/>
    <col min="11" max="11" width="25.28125" style="1" customWidth="1"/>
    <col min="12" max="12" width="30.7109375" style="1" hidden="1" customWidth="1"/>
    <col min="13" max="13" width="25.7109375" style="1" hidden="1" customWidth="1"/>
    <col min="14" max="14" width="25.28125" style="1" customWidth="1"/>
    <col min="15" max="15" width="30.140625" style="1" customWidth="1"/>
    <col min="16" max="16" width="22.28125" style="1" customWidth="1"/>
    <col min="17" max="17" width="19.8515625" style="1" customWidth="1"/>
    <col min="18" max="16384" width="9.140625" style="1" customWidth="1"/>
  </cols>
  <sheetData>
    <row r="1" spans="1:17" ht="62.2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0.75" customHeight="1">
      <c r="A2" s="19" t="s">
        <v>14</v>
      </c>
      <c r="B2" s="20" t="s">
        <v>3</v>
      </c>
      <c r="C2" s="20" t="s">
        <v>1</v>
      </c>
      <c r="D2" s="20" t="s">
        <v>4</v>
      </c>
      <c r="E2" s="20" t="s">
        <v>2</v>
      </c>
      <c r="F2" s="19" t="s">
        <v>0</v>
      </c>
      <c r="G2" s="19" t="s">
        <v>6</v>
      </c>
      <c r="H2" s="20" t="s">
        <v>17</v>
      </c>
      <c r="I2" s="20" t="s">
        <v>7</v>
      </c>
      <c r="J2" s="19" t="s">
        <v>8</v>
      </c>
      <c r="K2" s="19" t="s">
        <v>5</v>
      </c>
      <c r="L2" s="20" t="s">
        <v>9</v>
      </c>
      <c r="M2" s="20" t="s">
        <v>10</v>
      </c>
      <c r="N2" s="24" t="s">
        <v>15</v>
      </c>
      <c r="O2" s="24" t="s">
        <v>11</v>
      </c>
      <c r="P2" s="19" t="s">
        <v>12</v>
      </c>
      <c r="Q2" s="19" t="s">
        <v>13</v>
      </c>
    </row>
    <row r="3" spans="1:17" ht="98.25" customHeight="1">
      <c r="A3" s="19"/>
      <c r="B3" s="20"/>
      <c r="C3" s="20"/>
      <c r="D3" s="20"/>
      <c r="E3" s="20"/>
      <c r="F3" s="19"/>
      <c r="G3" s="19"/>
      <c r="H3" s="20"/>
      <c r="I3" s="20"/>
      <c r="J3" s="19"/>
      <c r="K3" s="19"/>
      <c r="L3" s="23"/>
      <c r="M3" s="23"/>
      <c r="N3" s="24"/>
      <c r="O3" s="24"/>
      <c r="P3" s="19"/>
      <c r="Q3" s="19"/>
    </row>
    <row r="4" spans="1:17" ht="78.75" customHeight="1">
      <c r="A4" s="21"/>
      <c r="B4" s="22"/>
      <c r="C4" s="16">
        <v>1293</v>
      </c>
      <c r="D4" s="16">
        <v>1213</v>
      </c>
      <c r="E4" s="16">
        <f>C4-D4</f>
        <v>80</v>
      </c>
      <c r="F4" s="3" t="s">
        <v>21</v>
      </c>
      <c r="G4" s="3">
        <v>3</v>
      </c>
      <c r="H4" s="4">
        <v>33117.22</v>
      </c>
      <c r="I4" s="4">
        <v>4487.68</v>
      </c>
      <c r="J4" s="4">
        <f>H4+I4</f>
        <v>37604.9</v>
      </c>
      <c r="K4" s="4">
        <f>J4*G4</f>
        <v>112814.70000000001</v>
      </c>
      <c r="L4" s="17"/>
      <c r="M4" s="17"/>
      <c r="N4" s="25"/>
      <c r="O4" s="17"/>
      <c r="P4" s="17"/>
      <c r="Q4" s="17"/>
    </row>
    <row r="5" spans="1:17" ht="82.5" customHeight="1">
      <c r="A5" s="21"/>
      <c r="B5" s="22"/>
      <c r="C5" s="16"/>
      <c r="D5" s="16"/>
      <c r="E5" s="16"/>
      <c r="F5" s="3" t="s">
        <v>20</v>
      </c>
      <c r="G5" s="3">
        <v>1</v>
      </c>
      <c r="H5" s="4">
        <v>33117.22</v>
      </c>
      <c r="I5" s="4">
        <v>4487.68</v>
      </c>
      <c r="J5" s="4">
        <f>H5+I5</f>
        <v>37604.9</v>
      </c>
      <c r="K5" s="4">
        <f>J5*G5</f>
        <v>37604.9</v>
      </c>
      <c r="L5" s="17"/>
      <c r="M5" s="17"/>
      <c r="N5" s="25"/>
      <c r="O5" s="17"/>
      <c r="P5" s="17"/>
      <c r="Q5" s="17"/>
    </row>
    <row r="6" spans="1:17" ht="88.5" customHeight="1">
      <c r="A6" s="21"/>
      <c r="B6" s="22"/>
      <c r="C6" s="16"/>
      <c r="D6" s="16"/>
      <c r="E6" s="16"/>
      <c r="F6" s="3" t="s">
        <v>19</v>
      </c>
      <c r="G6" s="3">
        <v>5</v>
      </c>
      <c r="H6" s="4">
        <v>30903.79</v>
      </c>
      <c r="I6" s="4">
        <v>4487.68</v>
      </c>
      <c r="J6" s="4">
        <f>H6+I6</f>
        <v>35391.47</v>
      </c>
      <c r="K6" s="4">
        <f>J6*G6</f>
        <v>176957.35</v>
      </c>
      <c r="L6" s="17"/>
      <c r="M6" s="17"/>
      <c r="N6" s="25"/>
      <c r="O6" s="17"/>
      <c r="P6" s="17"/>
      <c r="Q6" s="17"/>
    </row>
    <row r="7" spans="1:17" ht="93" customHeight="1">
      <c r="A7" s="21"/>
      <c r="B7" s="22"/>
      <c r="C7" s="2">
        <v>1460</v>
      </c>
      <c r="D7" s="2">
        <v>1359</v>
      </c>
      <c r="E7" s="2">
        <f>C7-D7</f>
        <v>101</v>
      </c>
      <c r="F7" s="3" t="s">
        <v>18</v>
      </c>
      <c r="G7" s="3">
        <v>15</v>
      </c>
      <c r="H7" s="4">
        <v>36247.88</v>
      </c>
      <c r="I7" s="4">
        <v>4487.68</v>
      </c>
      <c r="J7" s="4">
        <f>H7+I7</f>
        <v>40735.56</v>
      </c>
      <c r="K7" s="4">
        <f>J7*G7</f>
        <v>611033.3999999999</v>
      </c>
      <c r="L7" s="17"/>
      <c r="M7" s="17"/>
      <c r="N7" s="25"/>
      <c r="O7" s="17"/>
      <c r="P7" s="17"/>
      <c r="Q7" s="17"/>
    </row>
    <row r="8" spans="1:17" ht="51" customHeight="1">
      <c r="A8" s="5" t="s">
        <v>16</v>
      </c>
      <c r="B8" s="5"/>
      <c r="C8" s="5"/>
      <c r="D8" s="5"/>
      <c r="E8" s="5"/>
      <c r="F8" s="6"/>
      <c r="G8" s="5">
        <f>SUM(G4:G7)</f>
        <v>24</v>
      </c>
      <c r="H8" s="7"/>
      <c r="I8" s="7"/>
      <c r="J8" s="7"/>
      <c r="K8" s="7">
        <f>SUM(K4:K7)</f>
        <v>938410.3499999999</v>
      </c>
      <c r="L8" s="7"/>
      <c r="M8" s="7"/>
      <c r="N8" s="7">
        <v>5630684.12</v>
      </c>
      <c r="O8" s="7">
        <f>N8*0.2</f>
        <v>1126136.824</v>
      </c>
      <c r="P8" s="5">
        <v>123</v>
      </c>
      <c r="Q8" s="8">
        <f>P8*0.2</f>
        <v>24.6</v>
      </c>
    </row>
    <row r="9" spans="1:17" ht="48.75" customHeight="1">
      <c r="A9" s="18" t="s">
        <v>30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30" customHeight="1">
      <c r="A10" s="19" t="s">
        <v>14</v>
      </c>
      <c r="B10" s="20" t="s">
        <v>3</v>
      </c>
      <c r="C10" s="20" t="s">
        <v>1</v>
      </c>
      <c r="D10" s="20" t="s">
        <v>4</v>
      </c>
      <c r="E10" s="20" t="s">
        <v>2</v>
      </c>
      <c r="F10" s="19" t="s">
        <v>0</v>
      </c>
      <c r="G10" s="19" t="s">
        <v>6</v>
      </c>
      <c r="H10" s="20" t="s">
        <v>17</v>
      </c>
      <c r="I10" s="20" t="s">
        <v>7</v>
      </c>
      <c r="J10" s="19" t="s">
        <v>8</v>
      </c>
      <c r="K10" s="19" t="s">
        <v>5</v>
      </c>
      <c r="L10" s="20" t="s">
        <v>9</v>
      </c>
      <c r="M10" s="20" t="s">
        <v>10</v>
      </c>
      <c r="N10" s="24" t="s">
        <v>15</v>
      </c>
      <c r="O10" s="24" t="s">
        <v>11</v>
      </c>
      <c r="P10" s="19" t="s">
        <v>12</v>
      </c>
      <c r="Q10" s="19" t="s">
        <v>13</v>
      </c>
    </row>
    <row r="11" spans="1:17" ht="84" customHeight="1">
      <c r="A11" s="19"/>
      <c r="B11" s="20"/>
      <c r="C11" s="20"/>
      <c r="D11" s="20"/>
      <c r="E11" s="20"/>
      <c r="F11" s="19"/>
      <c r="G11" s="19"/>
      <c r="H11" s="20"/>
      <c r="I11" s="20"/>
      <c r="J11" s="19"/>
      <c r="K11" s="19"/>
      <c r="L11" s="23"/>
      <c r="M11" s="23"/>
      <c r="N11" s="24"/>
      <c r="O11" s="24"/>
      <c r="P11" s="19"/>
      <c r="Q11" s="19"/>
    </row>
    <row r="12" spans="1:18" ht="84" customHeight="1">
      <c r="A12" s="11"/>
      <c r="B12" s="11"/>
      <c r="C12" s="15">
        <v>1293</v>
      </c>
      <c r="D12" s="15">
        <v>1213</v>
      </c>
      <c r="E12" s="15">
        <v>80</v>
      </c>
      <c r="F12" s="9" t="s">
        <v>19</v>
      </c>
      <c r="G12" s="9">
        <v>2</v>
      </c>
      <c r="H12" s="10">
        <v>30903.79</v>
      </c>
      <c r="I12" s="10">
        <v>4487.68</v>
      </c>
      <c r="J12" s="10">
        <f>H12+I12</f>
        <v>35391.47</v>
      </c>
      <c r="K12" s="10">
        <f>J12*G12</f>
        <v>70782.94</v>
      </c>
      <c r="L12" s="12"/>
      <c r="M12" s="12"/>
      <c r="N12" s="13"/>
      <c r="O12" s="13"/>
      <c r="P12" s="11"/>
      <c r="Q12" s="11"/>
      <c r="R12" s="14"/>
    </row>
    <row r="13" spans="1:17" ht="98.25" customHeight="1">
      <c r="A13" s="21"/>
      <c r="B13" s="22"/>
      <c r="C13" s="26">
        <v>1460</v>
      </c>
      <c r="D13" s="26">
        <v>1359</v>
      </c>
      <c r="E13" s="26">
        <f>C13-D13</f>
        <v>101</v>
      </c>
      <c r="F13" s="3" t="s">
        <v>18</v>
      </c>
      <c r="G13" s="3">
        <v>15</v>
      </c>
      <c r="H13" s="4">
        <v>36247.88</v>
      </c>
      <c r="I13" s="4">
        <v>4487.68</v>
      </c>
      <c r="J13" s="4">
        <f>H13+I13</f>
        <v>40735.56</v>
      </c>
      <c r="K13" s="4">
        <f>J13*G13</f>
        <v>611033.3999999999</v>
      </c>
      <c r="L13" s="17"/>
      <c r="M13" s="17"/>
      <c r="N13" s="25"/>
      <c r="O13" s="17"/>
      <c r="P13" s="17"/>
      <c r="Q13" s="17"/>
    </row>
    <row r="14" spans="1:17" ht="124.5" customHeight="1">
      <c r="A14" s="21"/>
      <c r="B14" s="22"/>
      <c r="C14" s="27"/>
      <c r="D14" s="27"/>
      <c r="E14" s="27"/>
      <c r="F14" s="3" t="s">
        <v>39</v>
      </c>
      <c r="G14" s="3">
        <v>8</v>
      </c>
      <c r="H14" s="4">
        <v>36247.88</v>
      </c>
      <c r="I14" s="4">
        <v>4487.68</v>
      </c>
      <c r="J14" s="4">
        <f>H14+I14</f>
        <v>40735.56</v>
      </c>
      <c r="K14" s="4">
        <f>J14*G14</f>
        <v>325884.48</v>
      </c>
      <c r="L14" s="17"/>
      <c r="M14" s="17"/>
      <c r="N14" s="25"/>
      <c r="O14" s="17"/>
      <c r="P14" s="17"/>
      <c r="Q14" s="17"/>
    </row>
    <row r="15" spans="1:17" ht="59.25" customHeight="1">
      <c r="A15" s="5" t="s">
        <v>16</v>
      </c>
      <c r="B15" s="5"/>
      <c r="C15" s="5"/>
      <c r="D15" s="5"/>
      <c r="E15" s="5"/>
      <c r="F15" s="6"/>
      <c r="G15" s="5">
        <f>SUM(G12:G13:G14)</f>
        <v>25</v>
      </c>
      <c r="H15" s="7"/>
      <c r="I15" s="7"/>
      <c r="J15" s="7"/>
      <c r="K15" s="7">
        <f>SUM(K12:K14)</f>
        <v>1007700.8199999998</v>
      </c>
      <c r="L15" s="7"/>
      <c r="M15" s="7"/>
      <c r="N15" s="7">
        <v>5630684.12</v>
      </c>
      <c r="O15" s="7">
        <f>N15*0.2</f>
        <v>1126136.824</v>
      </c>
      <c r="P15" s="5">
        <v>123</v>
      </c>
      <c r="Q15" s="8">
        <f>P15*0.2</f>
        <v>24.6</v>
      </c>
    </row>
  </sheetData>
  <sheetProtection/>
  <mergeCells count="58">
    <mergeCell ref="O13:O14"/>
    <mergeCell ref="P13:P14"/>
    <mergeCell ref="Q13:Q14"/>
    <mergeCell ref="P10:P11"/>
    <mergeCell ref="Q10:Q11"/>
    <mergeCell ref="A13:A14"/>
    <mergeCell ref="B13:B14"/>
    <mergeCell ref="C13:C14"/>
    <mergeCell ref="D13:D14"/>
    <mergeCell ref="E13:E14"/>
    <mergeCell ref="N13:N14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L13:L14"/>
    <mergeCell ref="M13:M14"/>
    <mergeCell ref="O2:O3"/>
    <mergeCell ref="P2:P3"/>
    <mergeCell ref="M4:M7"/>
    <mergeCell ref="N4:N7"/>
    <mergeCell ref="O10:O11"/>
    <mergeCell ref="A9:Q9"/>
    <mergeCell ref="A10:A11"/>
    <mergeCell ref="B10:B11"/>
    <mergeCell ref="C10:C11"/>
    <mergeCell ref="D10:D11"/>
    <mergeCell ref="G2:G3"/>
    <mergeCell ref="H2:H3"/>
    <mergeCell ref="I2:I3"/>
    <mergeCell ref="J2:J3"/>
    <mergeCell ref="I10:I11"/>
    <mergeCell ref="Q2:Q3"/>
    <mergeCell ref="K2:K3"/>
    <mergeCell ref="L2:L3"/>
    <mergeCell ref="M2:M3"/>
    <mergeCell ref="N2:N3"/>
    <mergeCell ref="Q4:Q7"/>
    <mergeCell ref="A1:Q1"/>
    <mergeCell ref="A2:A3"/>
    <mergeCell ref="B2:B3"/>
    <mergeCell ref="C2:C3"/>
    <mergeCell ref="D2:D3"/>
    <mergeCell ref="A4:A7"/>
    <mergeCell ref="B4:B7"/>
    <mergeCell ref="E2:E3"/>
    <mergeCell ref="F2:F3"/>
    <mergeCell ref="C4:C6"/>
    <mergeCell ref="D4:D6"/>
    <mergeCell ref="E4:E6"/>
    <mergeCell ref="L4:L7"/>
    <mergeCell ref="O4:O7"/>
    <mergeCell ref="P4:P7"/>
  </mergeCells>
  <printOptions horizontalCentered="1" verticalCentered="1"/>
  <pageMargins left="0.1968503937007874" right="0.1968503937007874" top="0.3937007874015748" bottom="0.35433070866141736" header="0.1968503937007874" footer="0.15748031496062992"/>
  <pageSetup fitToHeight="4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60" zoomScaleNormal="60" zoomScalePageLayoutView="50" workbookViewId="0" topLeftCell="A5">
      <selection activeCell="F13" sqref="F13"/>
    </sheetView>
  </sheetViews>
  <sheetFormatPr defaultColWidth="9.140625" defaultRowHeight="12.75"/>
  <cols>
    <col min="1" max="1" width="38.28125" style="1" customWidth="1"/>
    <col min="2" max="2" width="26.421875" style="1" hidden="1" customWidth="1"/>
    <col min="3" max="3" width="14.28125" style="1" customWidth="1"/>
    <col min="4" max="4" width="15.28125" style="1" customWidth="1"/>
    <col min="5" max="5" width="13.7109375" style="1" customWidth="1"/>
    <col min="6" max="6" width="38.57421875" style="1" customWidth="1"/>
    <col min="7" max="7" width="18.7109375" style="1" customWidth="1"/>
    <col min="8" max="8" width="36.140625" style="1" customWidth="1"/>
    <col min="9" max="9" width="23.28125" style="1" customWidth="1"/>
    <col min="10" max="10" width="23.57421875" style="1" customWidth="1"/>
    <col min="11" max="11" width="25.28125" style="1" customWidth="1"/>
    <col min="12" max="12" width="30.7109375" style="1" hidden="1" customWidth="1"/>
    <col min="13" max="13" width="25.7109375" style="1" hidden="1" customWidth="1"/>
    <col min="14" max="14" width="25.28125" style="1" customWidth="1"/>
    <col min="15" max="15" width="23.140625" style="1" customWidth="1"/>
    <col min="16" max="16384" width="9.140625" style="1" customWidth="1"/>
  </cols>
  <sheetData>
    <row r="1" spans="1:15" ht="75.7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0.75" customHeight="1">
      <c r="A2" s="19" t="s">
        <v>14</v>
      </c>
      <c r="B2" s="20" t="s">
        <v>3</v>
      </c>
      <c r="C2" s="20" t="s">
        <v>1</v>
      </c>
      <c r="D2" s="20" t="s">
        <v>4</v>
      </c>
      <c r="E2" s="20" t="s">
        <v>2</v>
      </c>
      <c r="F2" s="19" t="s">
        <v>0</v>
      </c>
      <c r="G2" s="19" t="s">
        <v>6</v>
      </c>
      <c r="H2" s="20" t="s">
        <v>17</v>
      </c>
      <c r="I2" s="20" t="s">
        <v>7</v>
      </c>
      <c r="J2" s="19" t="s">
        <v>8</v>
      </c>
      <c r="K2" s="19" t="s">
        <v>5</v>
      </c>
      <c r="L2" s="20" t="s">
        <v>9</v>
      </c>
      <c r="M2" s="20" t="s">
        <v>10</v>
      </c>
      <c r="N2" s="24" t="s">
        <v>25</v>
      </c>
      <c r="O2" s="24" t="s">
        <v>26</v>
      </c>
    </row>
    <row r="3" spans="1:15" ht="115.5" customHeight="1">
      <c r="A3" s="19"/>
      <c r="B3" s="20"/>
      <c r="C3" s="20"/>
      <c r="D3" s="20"/>
      <c r="E3" s="20"/>
      <c r="F3" s="19"/>
      <c r="G3" s="19"/>
      <c r="H3" s="20"/>
      <c r="I3" s="20"/>
      <c r="J3" s="19"/>
      <c r="K3" s="19"/>
      <c r="L3" s="23"/>
      <c r="M3" s="23"/>
      <c r="N3" s="24"/>
      <c r="O3" s="24"/>
    </row>
    <row r="4" spans="1:15" ht="90.75" customHeight="1">
      <c r="A4" s="21"/>
      <c r="B4" s="22" t="s">
        <v>29</v>
      </c>
      <c r="C4" s="2">
        <v>1460</v>
      </c>
      <c r="D4" s="2">
        <v>1359</v>
      </c>
      <c r="E4" s="2">
        <f>C4-D4</f>
        <v>101</v>
      </c>
      <c r="F4" s="3" t="s">
        <v>18</v>
      </c>
      <c r="G4" s="3">
        <v>10</v>
      </c>
      <c r="H4" s="4">
        <v>36247.88</v>
      </c>
      <c r="I4" s="4">
        <v>4487.68</v>
      </c>
      <c r="J4" s="4">
        <f>H4+I4</f>
        <v>40735.56</v>
      </c>
      <c r="K4" s="4">
        <f>J4*G4</f>
        <v>407355.6</v>
      </c>
      <c r="L4" s="17"/>
      <c r="M4" s="17"/>
      <c r="N4" s="25"/>
      <c r="O4" s="17"/>
    </row>
    <row r="5" spans="1:15" ht="90" customHeight="1">
      <c r="A5" s="21"/>
      <c r="B5" s="22"/>
      <c r="C5" s="2">
        <v>1293</v>
      </c>
      <c r="D5" s="2">
        <v>1213</v>
      </c>
      <c r="E5" s="2">
        <f>C5-D5</f>
        <v>80</v>
      </c>
      <c r="F5" s="3" t="s">
        <v>19</v>
      </c>
      <c r="G5" s="3">
        <v>7</v>
      </c>
      <c r="H5" s="4">
        <v>30903.79</v>
      </c>
      <c r="I5" s="4">
        <v>4487.68</v>
      </c>
      <c r="J5" s="4">
        <f>H5+I5</f>
        <v>35391.47</v>
      </c>
      <c r="K5" s="4">
        <f>J5*G5</f>
        <v>247740.29</v>
      </c>
      <c r="L5" s="17"/>
      <c r="M5" s="17"/>
      <c r="N5" s="25"/>
      <c r="O5" s="17"/>
    </row>
    <row r="6" spans="1:15" ht="51" customHeight="1">
      <c r="A6" s="5" t="s">
        <v>16</v>
      </c>
      <c r="B6" s="5"/>
      <c r="C6" s="5"/>
      <c r="D6" s="5"/>
      <c r="E6" s="5"/>
      <c r="F6" s="6"/>
      <c r="G6" s="5">
        <f>SUM(G4:G5)</f>
        <v>17</v>
      </c>
      <c r="H6" s="7"/>
      <c r="I6" s="7"/>
      <c r="J6" s="7"/>
      <c r="K6" s="7">
        <f>SUM(K4:K5)</f>
        <v>655095.89</v>
      </c>
      <c r="L6" s="7"/>
      <c r="M6" s="7"/>
      <c r="N6" s="7">
        <v>3282880.49</v>
      </c>
      <c r="O6" s="7">
        <f>N6*0.2</f>
        <v>656576.0980000001</v>
      </c>
    </row>
    <row r="8" spans="1:15" ht="51.75" customHeight="1">
      <c r="A8" s="18" t="s">
        <v>33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2.75">
      <c r="A9" s="19" t="s">
        <v>14</v>
      </c>
      <c r="B9" s="20" t="s">
        <v>3</v>
      </c>
      <c r="C9" s="20" t="s">
        <v>1</v>
      </c>
      <c r="D9" s="20" t="s">
        <v>4</v>
      </c>
      <c r="E9" s="20" t="s">
        <v>2</v>
      </c>
      <c r="F9" s="19" t="s">
        <v>0</v>
      </c>
      <c r="G9" s="19" t="s">
        <v>6</v>
      </c>
      <c r="H9" s="20" t="s">
        <v>17</v>
      </c>
      <c r="I9" s="20" t="s">
        <v>7</v>
      </c>
      <c r="J9" s="19" t="s">
        <v>8</v>
      </c>
      <c r="K9" s="19" t="s">
        <v>5</v>
      </c>
      <c r="L9" s="20" t="s">
        <v>9</v>
      </c>
      <c r="M9" s="20" t="s">
        <v>10</v>
      </c>
      <c r="N9" s="24" t="s">
        <v>25</v>
      </c>
      <c r="O9" s="24" t="s">
        <v>26</v>
      </c>
    </row>
    <row r="10" spans="1:15" ht="87.75" customHeight="1">
      <c r="A10" s="19"/>
      <c r="B10" s="20"/>
      <c r="C10" s="20"/>
      <c r="D10" s="20"/>
      <c r="E10" s="20"/>
      <c r="F10" s="19"/>
      <c r="G10" s="19"/>
      <c r="H10" s="20"/>
      <c r="I10" s="20"/>
      <c r="J10" s="19"/>
      <c r="K10" s="19"/>
      <c r="L10" s="23"/>
      <c r="M10" s="23"/>
      <c r="N10" s="24"/>
      <c r="O10" s="24"/>
    </row>
    <row r="11" spans="1:15" ht="79.5" customHeight="1">
      <c r="A11" s="21"/>
      <c r="B11" s="22" t="s">
        <v>29</v>
      </c>
      <c r="C11" s="26">
        <v>1460</v>
      </c>
      <c r="D11" s="26">
        <v>1359</v>
      </c>
      <c r="E11" s="26">
        <f>C11-D11</f>
        <v>101</v>
      </c>
      <c r="F11" s="3" t="s">
        <v>36</v>
      </c>
      <c r="G11" s="3">
        <v>10</v>
      </c>
      <c r="H11" s="4">
        <v>36247.88</v>
      </c>
      <c r="I11" s="4">
        <v>4487.68</v>
      </c>
      <c r="J11" s="4">
        <f>H11+I11</f>
        <v>40735.56</v>
      </c>
      <c r="K11" s="4">
        <f>J11*G11</f>
        <v>407355.6</v>
      </c>
      <c r="L11" s="17"/>
      <c r="M11" s="17"/>
      <c r="N11" s="25"/>
      <c r="O11" s="17"/>
    </row>
    <row r="12" spans="1:15" ht="115.5" customHeight="1">
      <c r="A12" s="21"/>
      <c r="B12" s="22"/>
      <c r="C12" s="28"/>
      <c r="D12" s="28"/>
      <c r="E12" s="28"/>
      <c r="F12" s="3" t="s">
        <v>38</v>
      </c>
      <c r="G12" s="3">
        <v>6</v>
      </c>
      <c r="H12" s="4">
        <v>36247.88</v>
      </c>
      <c r="I12" s="4">
        <v>4487.68</v>
      </c>
      <c r="J12" s="4">
        <f>H12+I12</f>
        <v>40735.56</v>
      </c>
      <c r="K12" s="4">
        <f>J12*G12</f>
        <v>244413.36</v>
      </c>
      <c r="L12" s="17"/>
      <c r="M12" s="17"/>
      <c r="N12" s="25"/>
      <c r="O12" s="17"/>
    </row>
    <row r="13" spans="1:15" ht="66.75" customHeight="1">
      <c r="A13" s="5" t="s">
        <v>16</v>
      </c>
      <c r="B13" s="5"/>
      <c r="C13" s="5"/>
      <c r="D13" s="5"/>
      <c r="E13" s="5"/>
      <c r="F13" s="6"/>
      <c r="G13" s="5">
        <f>SUM(G11:G12)</f>
        <v>16</v>
      </c>
      <c r="H13" s="7"/>
      <c r="I13" s="7"/>
      <c r="J13" s="7"/>
      <c r="K13" s="7">
        <f>SUM(K11:K12)</f>
        <v>651768.96</v>
      </c>
      <c r="L13" s="7"/>
      <c r="M13" s="7"/>
      <c r="N13" s="7">
        <v>3282880.49</v>
      </c>
      <c r="O13" s="7">
        <f>N13*0.2</f>
        <v>656576.0980000001</v>
      </c>
    </row>
  </sheetData>
  <sheetProtection/>
  <mergeCells count="47">
    <mergeCell ref="A11:A12"/>
    <mergeCell ref="B11:B12"/>
    <mergeCell ref="L11:L12"/>
    <mergeCell ref="M11:M12"/>
    <mergeCell ref="N11:N12"/>
    <mergeCell ref="O11:O12"/>
    <mergeCell ref="C11:C12"/>
    <mergeCell ref="D11:D12"/>
    <mergeCell ref="E11:E12"/>
    <mergeCell ref="J9:J10"/>
    <mergeCell ref="K9:K10"/>
    <mergeCell ref="L9:L10"/>
    <mergeCell ref="M9:M10"/>
    <mergeCell ref="N9:N10"/>
    <mergeCell ref="O9:O10"/>
    <mergeCell ref="A8: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2:J3"/>
    <mergeCell ref="K2:K3"/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4:O5"/>
    <mergeCell ref="L4:L5"/>
    <mergeCell ref="M4:M5"/>
    <mergeCell ref="N4:N5"/>
    <mergeCell ref="B4:B5"/>
    <mergeCell ref="A4:A5"/>
  </mergeCells>
  <printOptions horizontalCentered="1" verticalCentered="1"/>
  <pageMargins left="0.1968503937007874" right="0.1968503937007874" top="0.3937007874015748" bottom="0.35433070866141736" header="0.1968503937007874" footer="0.15748031496062992"/>
  <pageSetup fitToHeight="4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60" zoomScaleNormal="60" zoomScalePageLayoutView="50" workbookViewId="0" topLeftCell="B1">
      <selection activeCell="F18" sqref="F18"/>
    </sheetView>
  </sheetViews>
  <sheetFormatPr defaultColWidth="9.140625" defaultRowHeight="12.75"/>
  <cols>
    <col min="1" max="1" width="38.28125" style="1" customWidth="1"/>
    <col min="2" max="2" width="24.7109375" style="1" customWidth="1"/>
    <col min="3" max="3" width="14.28125" style="1" customWidth="1"/>
    <col min="4" max="4" width="15.7109375" style="1" customWidth="1"/>
    <col min="5" max="5" width="13.7109375" style="1" customWidth="1"/>
    <col min="6" max="6" width="32.28125" style="1" customWidth="1"/>
    <col min="7" max="7" width="22.57421875" style="1" customWidth="1"/>
    <col min="8" max="8" width="37.57421875" style="1" customWidth="1"/>
    <col min="9" max="9" width="33.57421875" style="1" customWidth="1"/>
    <col min="10" max="10" width="30.00390625" style="1" customWidth="1"/>
    <col min="11" max="11" width="29.8515625" style="1" customWidth="1"/>
    <col min="12" max="12" width="30.7109375" style="1" hidden="1" customWidth="1"/>
    <col min="13" max="13" width="25.7109375" style="1" hidden="1" customWidth="1"/>
    <col min="14" max="14" width="31.00390625" style="1" customWidth="1"/>
    <col min="15" max="15" width="29.421875" style="1" customWidth="1"/>
    <col min="16" max="16384" width="9.140625" style="1" customWidth="1"/>
  </cols>
  <sheetData>
    <row r="1" spans="1:15" ht="81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0.75" customHeight="1">
      <c r="A2" s="19" t="s">
        <v>14</v>
      </c>
      <c r="B2" s="20" t="s">
        <v>3</v>
      </c>
      <c r="C2" s="20" t="s">
        <v>1</v>
      </c>
      <c r="D2" s="20" t="s">
        <v>4</v>
      </c>
      <c r="E2" s="20" t="s">
        <v>2</v>
      </c>
      <c r="F2" s="19" t="s">
        <v>0</v>
      </c>
      <c r="G2" s="19" t="s">
        <v>6</v>
      </c>
      <c r="H2" s="20" t="s">
        <v>17</v>
      </c>
      <c r="I2" s="20" t="s">
        <v>7</v>
      </c>
      <c r="J2" s="19" t="s">
        <v>8</v>
      </c>
      <c r="K2" s="19" t="s">
        <v>5</v>
      </c>
      <c r="L2" s="20" t="s">
        <v>9</v>
      </c>
      <c r="M2" s="20" t="s">
        <v>10</v>
      </c>
      <c r="N2" s="24" t="s">
        <v>27</v>
      </c>
      <c r="O2" s="24" t="s">
        <v>28</v>
      </c>
    </row>
    <row r="3" spans="1:15" ht="78" customHeight="1">
      <c r="A3" s="19"/>
      <c r="B3" s="20"/>
      <c r="C3" s="20"/>
      <c r="D3" s="20"/>
      <c r="E3" s="20"/>
      <c r="F3" s="19"/>
      <c r="G3" s="19"/>
      <c r="H3" s="20"/>
      <c r="I3" s="20"/>
      <c r="J3" s="19"/>
      <c r="K3" s="19"/>
      <c r="L3" s="23"/>
      <c r="M3" s="23"/>
      <c r="N3" s="24"/>
      <c r="O3" s="24"/>
    </row>
    <row r="4" spans="1:15" ht="97.5" customHeight="1">
      <c r="A4" s="21"/>
      <c r="B4" s="22" t="s">
        <v>29</v>
      </c>
      <c r="C4" s="16">
        <v>1460</v>
      </c>
      <c r="D4" s="16">
        <v>1359</v>
      </c>
      <c r="E4" s="16">
        <f>C4-D4</f>
        <v>101</v>
      </c>
      <c r="F4" s="3" t="s">
        <v>18</v>
      </c>
      <c r="G4" s="3">
        <v>6</v>
      </c>
      <c r="H4" s="4">
        <v>36247.88</v>
      </c>
      <c r="I4" s="4">
        <v>4487.68</v>
      </c>
      <c r="J4" s="4">
        <f>H4+I4</f>
        <v>40735.56</v>
      </c>
      <c r="K4" s="4">
        <f>J4*G4</f>
        <v>244413.36</v>
      </c>
      <c r="L4" s="17"/>
      <c r="M4" s="17"/>
      <c r="N4" s="25"/>
      <c r="O4" s="17"/>
    </row>
    <row r="5" spans="1:15" ht="78.75" customHeight="1">
      <c r="A5" s="21"/>
      <c r="B5" s="22"/>
      <c r="C5" s="16"/>
      <c r="D5" s="16"/>
      <c r="E5" s="16"/>
      <c r="F5" s="3" t="s">
        <v>22</v>
      </c>
      <c r="G5" s="3">
        <v>3</v>
      </c>
      <c r="H5" s="4">
        <v>36247.88</v>
      </c>
      <c r="I5" s="4">
        <v>4487.68</v>
      </c>
      <c r="J5" s="4">
        <f>H5+I5</f>
        <v>40735.56</v>
      </c>
      <c r="K5" s="4">
        <f>J5*G5</f>
        <v>122206.68</v>
      </c>
      <c r="L5" s="17"/>
      <c r="M5" s="17"/>
      <c r="N5" s="25"/>
      <c r="O5" s="17"/>
    </row>
    <row r="6" spans="1:15" ht="90.75" customHeight="1">
      <c r="A6" s="21"/>
      <c r="B6" s="22"/>
      <c r="C6" s="16"/>
      <c r="D6" s="16"/>
      <c r="E6" s="16"/>
      <c r="F6" s="3" t="s">
        <v>23</v>
      </c>
      <c r="G6" s="3">
        <v>3</v>
      </c>
      <c r="H6" s="4">
        <v>36247.88</v>
      </c>
      <c r="I6" s="4">
        <v>4487.68</v>
      </c>
      <c r="J6" s="4">
        <f>H6+I6</f>
        <v>40735.56</v>
      </c>
      <c r="K6" s="4">
        <f>J6*G6</f>
        <v>122206.68</v>
      </c>
      <c r="L6" s="17"/>
      <c r="M6" s="17"/>
      <c r="N6" s="25"/>
      <c r="O6" s="17"/>
    </row>
    <row r="7" spans="1:15" ht="97.5" customHeight="1">
      <c r="A7" s="21"/>
      <c r="B7" s="22"/>
      <c r="C7" s="16"/>
      <c r="D7" s="16"/>
      <c r="E7" s="16"/>
      <c r="F7" s="3" t="s">
        <v>24</v>
      </c>
      <c r="G7" s="3">
        <v>3</v>
      </c>
      <c r="H7" s="4">
        <v>36247.88</v>
      </c>
      <c r="I7" s="4">
        <v>4487.68</v>
      </c>
      <c r="J7" s="4">
        <f>H7+I7</f>
        <v>40735.56</v>
      </c>
      <c r="K7" s="4">
        <f>J7*G7</f>
        <v>122206.68</v>
      </c>
      <c r="L7" s="17"/>
      <c r="M7" s="17"/>
      <c r="N7" s="25"/>
      <c r="O7" s="17"/>
    </row>
    <row r="8" spans="1:15" ht="92.25" customHeight="1">
      <c r="A8" s="21"/>
      <c r="B8" s="22"/>
      <c r="C8" s="2">
        <v>1293</v>
      </c>
      <c r="D8" s="2">
        <v>1213</v>
      </c>
      <c r="E8" s="2">
        <f>C8-D8</f>
        <v>80</v>
      </c>
      <c r="F8" s="3" t="s">
        <v>19</v>
      </c>
      <c r="G8" s="3">
        <v>8</v>
      </c>
      <c r="H8" s="4">
        <v>30903.79</v>
      </c>
      <c r="I8" s="4">
        <v>4487.68</v>
      </c>
      <c r="J8" s="4">
        <f>H8+I8</f>
        <v>35391.47</v>
      </c>
      <c r="K8" s="4">
        <f>J8*G8</f>
        <v>283131.76</v>
      </c>
      <c r="L8" s="17"/>
      <c r="M8" s="17"/>
      <c r="N8" s="25"/>
      <c r="O8" s="17"/>
    </row>
    <row r="9" spans="1:15" ht="81" customHeight="1">
      <c r="A9" s="5" t="s">
        <v>16</v>
      </c>
      <c r="B9" s="5"/>
      <c r="C9" s="5"/>
      <c r="D9" s="5"/>
      <c r="E9" s="5"/>
      <c r="F9" s="6"/>
      <c r="G9" s="5">
        <f>SUM(G4:G8)</f>
        <v>23</v>
      </c>
      <c r="H9" s="7"/>
      <c r="I9" s="7"/>
      <c r="J9" s="7"/>
      <c r="K9" s="7">
        <f>SUM(K4:K8)</f>
        <v>894165.1599999999</v>
      </c>
      <c r="L9" s="7"/>
      <c r="M9" s="7"/>
      <c r="N9" s="7">
        <v>4386536.42</v>
      </c>
      <c r="O9" s="7">
        <f>N9*0.4</f>
        <v>1754614.568</v>
      </c>
    </row>
    <row r="11" spans="1:15" ht="66.75" customHeight="1">
      <c r="A11" s="18" t="s">
        <v>35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20.25" customHeight="1">
      <c r="A12" s="19" t="s">
        <v>14</v>
      </c>
      <c r="B12" s="20" t="s">
        <v>3</v>
      </c>
      <c r="C12" s="20" t="s">
        <v>1</v>
      </c>
      <c r="D12" s="20" t="s">
        <v>4</v>
      </c>
      <c r="E12" s="20" t="s">
        <v>2</v>
      </c>
      <c r="F12" s="19" t="s">
        <v>0</v>
      </c>
      <c r="G12" s="19" t="s">
        <v>6</v>
      </c>
      <c r="H12" s="20" t="s">
        <v>17</v>
      </c>
      <c r="I12" s="20" t="s">
        <v>7</v>
      </c>
      <c r="J12" s="19" t="s">
        <v>8</v>
      </c>
      <c r="K12" s="19" t="s">
        <v>5</v>
      </c>
      <c r="L12" s="20" t="s">
        <v>9</v>
      </c>
      <c r="M12" s="20" t="s">
        <v>10</v>
      </c>
      <c r="N12" s="24" t="s">
        <v>27</v>
      </c>
      <c r="O12" s="24" t="s">
        <v>28</v>
      </c>
    </row>
    <row r="13" spans="1:15" ht="102.75" customHeight="1">
      <c r="A13" s="19"/>
      <c r="B13" s="20"/>
      <c r="C13" s="20"/>
      <c r="D13" s="20"/>
      <c r="E13" s="20"/>
      <c r="F13" s="19"/>
      <c r="G13" s="19"/>
      <c r="H13" s="20"/>
      <c r="I13" s="20"/>
      <c r="J13" s="19"/>
      <c r="K13" s="19"/>
      <c r="L13" s="23"/>
      <c r="M13" s="23"/>
      <c r="N13" s="24"/>
      <c r="O13" s="24"/>
    </row>
    <row r="14" spans="1:15" ht="60.75">
      <c r="A14" s="21"/>
      <c r="B14" s="22"/>
      <c r="C14" s="26">
        <v>1460</v>
      </c>
      <c r="D14" s="26">
        <v>1359</v>
      </c>
      <c r="E14" s="26">
        <v>101</v>
      </c>
      <c r="F14" s="3" t="s">
        <v>22</v>
      </c>
      <c r="G14" s="3">
        <v>3</v>
      </c>
      <c r="H14" s="4">
        <v>36247.88</v>
      </c>
      <c r="I14" s="4">
        <v>4487.68</v>
      </c>
      <c r="J14" s="4">
        <f>H14+I14</f>
        <v>40735.56</v>
      </c>
      <c r="K14" s="4">
        <f>J14*G14</f>
        <v>122206.68</v>
      </c>
      <c r="L14" s="17"/>
      <c r="M14" s="17"/>
      <c r="N14" s="25"/>
      <c r="O14" s="17"/>
    </row>
    <row r="15" spans="1:15" ht="81">
      <c r="A15" s="21"/>
      <c r="B15" s="22"/>
      <c r="C15" s="27"/>
      <c r="D15" s="27"/>
      <c r="E15" s="27"/>
      <c r="F15" s="3" t="s">
        <v>23</v>
      </c>
      <c r="G15" s="3">
        <v>3</v>
      </c>
      <c r="H15" s="4">
        <v>36247.88</v>
      </c>
      <c r="I15" s="4">
        <v>4487.68</v>
      </c>
      <c r="J15" s="4">
        <f>H15+I15</f>
        <v>40735.56</v>
      </c>
      <c r="K15" s="4">
        <f>J15*G15</f>
        <v>122206.68</v>
      </c>
      <c r="L15" s="17"/>
      <c r="M15" s="17"/>
      <c r="N15" s="25"/>
      <c r="O15" s="17"/>
    </row>
    <row r="16" spans="1:15" ht="78" customHeight="1">
      <c r="A16" s="21"/>
      <c r="B16" s="22"/>
      <c r="C16" s="27"/>
      <c r="D16" s="27"/>
      <c r="E16" s="27"/>
      <c r="F16" s="3" t="s">
        <v>24</v>
      </c>
      <c r="G16" s="3">
        <v>3</v>
      </c>
      <c r="H16" s="4">
        <v>36247.88</v>
      </c>
      <c r="I16" s="4">
        <v>4487.68</v>
      </c>
      <c r="J16" s="4">
        <f>H16+I16</f>
        <v>40735.56</v>
      </c>
      <c r="K16" s="4">
        <f>J16*G16</f>
        <v>122206.68</v>
      </c>
      <c r="L16" s="17"/>
      <c r="M16" s="17"/>
      <c r="N16" s="25"/>
      <c r="O16" s="17"/>
    </row>
    <row r="17" spans="1:15" ht="131.25" customHeight="1">
      <c r="A17" s="21"/>
      <c r="B17" s="22"/>
      <c r="C17" s="28"/>
      <c r="D17" s="28"/>
      <c r="E17" s="28"/>
      <c r="F17" s="3" t="s">
        <v>40</v>
      </c>
      <c r="G17" s="3">
        <v>14</v>
      </c>
      <c r="H17" s="4">
        <v>36247.88</v>
      </c>
      <c r="I17" s="4">
        <v>4487.68</v>
      </c>
      <c r="J17" s="4">
        <f>H17+I17</f>
        <v>40735.56</v>
      </c>
      <c r="K17" s="4">
        <f>J17*G17</f>
        <v>570297.84</v>
      </c>
      <c r="L17" s="17"/>
      <c r="M17" s="17"/>
      <c r="N17" s="25"/>
      <c r="O17" s="17"/>
    </row>
    <row r="18" spans="1:15" ht="65.25" customHeight="1">
      <c r="A18" s="21"/>
      <c r="B18" s="22"/>
      <c r="C18" s="2"/>
      <c r="D18" s="2"/>
      <c r="E18" s="2"/>
      <c r="F18" s="3" t="s">
        <v>37</v>
      </c>
      <c r="G18" s="3">
        <v>15</v>
      </c>
      <c r="H18" s="4"/>
      <c r="I18" s="4"/>
      <c r="J18" s="4"/>
      <c r="K18" s="4">
        <v>785451.19</v>
      </c>
      <c r="L18" s="17"/>
      <c r="M18" s="17"/>
      <c r="N18" s="25"/>
      <c r="O18" s="17"/>
    </row>
    <row r="19" spans="1:15" ht="40.5">
      <c r="A19" s="5" t="s">
        <v>16</v>
      </c>
      <c r="B19" s="5"/>
      <c r="C19" s="5"/>
      <c r="D19" s="5"/>
      <c r="E19" s="5"/>
      <c r="F19" s="6"/>
      <c r="G19" s="5">
        <f>SUM(G14:G18)</f>
        <v>38</v>
      </c>
      <c r="H19" s="7"/>
      <c r="I19" s="7"/>
      <c r="J19" s="7"/>
      <c r="K19" s="7">
        <f>SUM(K14:K18)</f>
        <v>1722369.0699999998</v>
      </c>
      <c r="L19" s="7"/>
      <c r="M19" s="7"/>
      <c r="N19" s="7">
        <v>4386536.42</v>
      </c>
      <c r="O19" s="7">
        <f>N19*0.4</f>
        <v>1754614.568</v>
      </c>
    </row>
  </sheetData>
  <sheetProtection/>
  <mergeCells count="50">
    <mergeCell ref="M14:M18"/>
    <mergeCell ref="N14:N18"/>
    <mergeCell ref="O14:O18"/>
    <mergeCell ref="A14:A18"/>
    <mergeCell ref="B14:B18"/>
    <mergeCell ref="C14:C17"/>
    <mergeCell ref="D14:D17"/>
    <mergeCell ref="E14:E17"/>
    <mergeCell ref="L14:L18"/>
    <mergeCell ref="J12:J13"/>
    <mergeCell ref="K12:K13"/>
    <mergeCell ref="L12:L13"/>
    <mergeCell ref="M12:M13"/>
    <mergeCell ref="N12:N13"/>
    <mergeCell ref="O12:O13"/>
    <mergeCell ref="A11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B2:B3"/>
    <mergeCell ref="C2:C3"/>
    <mergeCell ref="I2:I3"/>
    <mergeCell ref="G2:G3"/>
    <mergeCell ref="H2:H3"/>
    <mergeCell ref="K2:K3"/>
    <mergeCell ref="D2:D3"/>
    <mergeCell ref="E2:E3"/>
    <mergeCell ref="A4:A8"/>
    <mergeCell ref="B4:B8"/>
    <mergeCell ref="A1:O1"/>
    <mergeCell ref="F2:F3"/>
    <mergeCell ref="O2:O3"/>
    <mergeCell ref="L2:L3"/>
    <mergeCell ref="M2:M3"/>
    <mergeCell ref="J2:J3"/>
    <mergeCell ref="N2:N3"/>
    <mergeCell ref="A2:A3"/>
    <mergeCell ref="L4:L8"/>
    <mergeCell ref="M4:M8"/>
    <mergeCell ref="N4:N8"/>
    <mergeCell ref="O4:O8"/>
    <mergeCell ref="C4:C7"/>
    <mergeCell ref="D4:D7"/>
    <mergeCell ref="E4:E7"/>
  </mergeCells>
  <printOptions horizontalCentered="1" verticalCentered="1"/>
  <pageMargins left="0.1968503937007874" right="0.1968503937007874" top="0.3937007874015748" bottom="0.35433070866141736" header="0.1968503937007874" footer="0.15748031496062992"/>
  <pageSetup fitToHeight="4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mise</dc:creator>
  <cp:keywords/>
  <dc:description/>
  <cp:lastModifiedBy>Francesca Pelliccia</cp:lastModifiedBy>
  <cp:lastPrinted>2016-12-02T17:14:33Z</cp:lastPrinted>
  <dcterms:created xsi:type="dcterms:W3CDTF">1996-11-05T10:16:36Z</dcterms:created>
  <dcterms:modified xsi:type="dcterms:W3CDTF">2017-10-16T11:14:43Z</dcterms:modified>
  <cp:category/>
  <cp:version/>
  <cp:contentType/>
  <cp:contentStatus/>
</cp:coreProperties>
</file>